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P.1 - Plynofikace" sheetId="2" r:id="rId2"/>
    <sheet name="P.2 - Elektroinstalace" sheetId="3" r:id="rId3"/>
    <sheet name="P.3 - Vedlejší rozpočtové..." sheetId="4" r:id="rId4"/>
    <sheet name="Pokyny pro vyplnění" sheetId="5" r:id="rId5"/>
  </sheets>
  <definedNames>
    <definedName name="_xlnm.Print_Area" localSheetId="0">'Rekapitulace stavby'!$D$4:$AO$33,'Rekapitulace stavby'!$C$39:$AQ$56</definedName>
    <definedName name="_xlnm.Print_Titles" localSheetId="0">'Rekapitulace stavby'!$49:$49</definedName>
    <definedName name="_xlnm._FilterDatabase" localSheetId="1" hidden="1">'P.1 - Plynofikace'!$C$93:$K$263</definedName>
    <definedName name="_xlnm.Print_Area" localSheetId="1">'P.1 - Plynofikace'!$C$4:$J$38,'P.1 - Plynofikace'!$C$44:$J$73,'P.1 - Plynofikace'!$C$79:$K$263</definedName>
    <definedName name="_xlnm.Print_Titles" localSheetId="1">'P.1 - Plynofikace'!$93:$93</definedName>
    <definedName name="_xlnm._FilterDatabase" localSheetId="2" hidden="1">'P.2 - Elektroinstalace'!$C$86:$K$116</definedName>
    <definedName name="_xlnm.Print_Area" localSheetId="2">'P.2 - Elektroinstalace'!$C$4:$J$38,'P.2 - Elektroinstalace'!$C$44:$J$66,'P.2 - Elektroinstalace'!$C$72:$K$116</definedName>
    <definedName name="_xlnm.Print_Titles" localSheetId="2">'P.2 - Elektroinstalace'!$86:$86</definedName>
    <definedName name="_xlnm._FilterDatabase" localSheetId="3" hidden="1">'P.3 - Vedlejší rozpočtové...'!$C$83:$K$87</definedName>
    <definedName name="_xlnm.Print_Area" localSheetId="3">'P.3 - Vedlejší rozpočtové...'!$C$4:$J$38,'P.3 - Vedlejší rozpočtové...'!$C$44:$J$63,'P.3 - Vedlejší rozpočtové...'!$C$69:$K$87</definedName>
    <definedName name="_xlnm.Print_Titles" localSheetId="3">'P.3 - Vedlejší rozpočtové...'!$83:$83</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4" r="BI87"/>
  <c r="F36"/>
  <c i="1" r="BD55"/>
  <c i="4" r="BH87"/>
  <c r="F35"/>
  <c i="1" r="BC55"/>
  <c i="4" r="BG87"/>
  <c r="F34"/>
  <c i="1" r="BB55"/>
  <c i="4" r="BF87"/>
  <c r="J33"/>
  <c i="1" r="AW55"/>
  <c i="4" r="F33"/>
  <c i="1" r="BA55"/>
  <c i="4" r="T87"/>
  <c r="T86"/>
  <c r="T85"/>
  <c r="T84"/>
  <c r="R87"/>
  <c r="R86"/>
  <c r="R85"/>
  <c r="R84"/>
  <c r="P87"/>
  <c r="P86"/>
  <c r="P85"/>
  <c r="P84"/>
  <c i="1" r="AU55"/>
  <c i="4" r="BK87"/>
  <c r="BK86"/>
  <c r="J86"/>
  <c r="BK85"/>
  <c r="J85"/>
  <c r="BK84"/>
  <c r="J84"/>
  <c r="J60"/>
  <c r="J29"/>
  <c i="1" r="AG55"/>
  <c i="4" r="J87"/>
  <c r="BE87"/>
  <c r="J32"/>
  <c i="1" r="AV55"/>
  <c i="4" r="F32"/>
  <c i="1" r="AZ55"/>
  <c i="4" r="J62"/>
  <c r="J61"/>
  <c r="J80"/>
  <c r="F80"/>
  <c r="F78"/>
  <c r="E76"/>
  <c r="J55"/>
  <c r="F55"/>
  <c r="F53"/>
  <c r="E51"/>
  <c r="J38"/>
  <c r="J20"/>
  <c r="E20"/>
  <c r="F81"/>
  <c r="F56"/>
  <c r="J19"/>
  <c r="J14"/>
  <c r="J78"/>
  <c r="J53"/>
  <c r="E7"/>
  <c r="E72"/>
  <c r="E47"/>
  <c i="1" r="AY54"/>
  <c r="AX54"/>
  <c i="3" r="BI116"/>
  <c r="BH116"/>
  <c r="BG116"/>
  <c r="BF116"/>
  <c r="T116"/>
  <c r="R116"/>
  <c r="P116"/>
  <c r="BK116"/>
  <c r="J116"/>
  <c r="BE116"/>
  <c r="BI115"/>
  <c r="BH115"/>
  <c r="BG115"/>
  <c r="BF115"/>
  <c r="T115"/>
  <c r="R115"/>
  <c r="P115"/>
  <c r="BK115"/>
  <c r="J115"/>
  <c r="BE115"/>
  <c r="BI114"/>
  <c r="BH114"/>
  <c r="BG114"/>
  <c r="BF114"/>
  <c r="T114"/>
  <c r="T113"/>
  <c r="R114"/>
  <c r="R113"/>
  <c r="P114"/>
  <c r="P113"/>
  <c r="BK114"/>
  <c r="BK113"/>
  <c r="J113"/>
  <c r="J114"/>
  <c r="BE114"/>
  <c r="J65"/>
  <c r="BI112"/>
  <c r="BH112"/>
  <c r="BG112"/>
  <c r="BF112"/>
  <c r="T112"/>
  <c r="R112"/>
  <c r="P112"/>
  <c r="BK112"/>
  <c r="J112"/>
  <c r="BE112"/>
  <c r="BI111"/>
  <c r="BH111"/>
  <c r="BG111"/>
  <c r="BF111"/>
  <c r="T111"/>
  <c r="T110"/>
  <c r="R111"/>
  <c r="R110"/>
  <c r="P111"/>
  <c r="P110"/>
  <c r="BK111"/>
  <c r="BK110"/>
  <c r="J110"/>
  <c r="J111"/>
  <c r="BE111"/>
  <c r="J64"/>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T102"/>
  <c r="R103"/>
  <c r="R102"/>
  <c r="P103"/>
  <c r="P102"/>
  <c r="BK103"/>
  <c r="BK102"/>
  <c r="J102"/>
  <c r="J103"/>
  <c r="BE103"/>
  <c r="J63"/>
  <c r="BI101"/>
  <c r="BH101"/>
  <c r="BG101"/>
  <c r="BF101"/>
  <c r="T101"/>
  <c r="T100"/>
  <c r="R101"/>
  <c r="R100"/>
  <c r="P101"/>
  <c r="P100"/>
  <c r="BK101"/>
  <c r="BK100"/>
  <c r="J100"/>
  <c r="J101"/>
  <c r="BE101"/>
  <c r="J62"/>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F36"/>
  <c i="1" r="BD54"/>
  <c i="3" r="BH89"/>
  <c r="F35"/>
  <c i="1" r="BC54"/>
  <c i="3" r="BG89"/>
  <c r="F34"/>
  <c i="1" r="BB54"/>
  <c i="3" r="BF89"/>
  <c r="J33"/>
  <c i="1" r="AW54"/>
  <c i="3" r="F33"/>
  <c i="1" r="BA54"/>
  <c i="3" r="T89"/>
  <c r="T88"/>
  <c r="T87"/>
  <c r="R89"/>
  <c r="R88"/>
  <c r="R87"/>
  <c r="P89"/>
  <c r="P88"/>
  <c r="P87"/>
  <c i="1" r="AU54"/>
  <c i="3" r="BK89"/>
  <c r="BK88"/>
  <c r="J88"/>
  <c r="BK87"/>
  <c r="J87"/>
  <c r="J60"/>
  <c r="J29"/>
  <c i="1" r="AG54"/>
  <c i="3" r="J89"/>
  <c r="BE89"/>
  <c r="J32"/>
  <c i="1" r="AV54"/>
  <c i="3" r="F32"/>
  <c i="1" r="AZ54"/>
  <c i="3" r="J61"/>
  <c r="J83"/>
  <c r="F83"/>
  <c r="F81"/>
  <c r="E79"/>
  <c r="J55"/>
  <c r="F55"/>
  <c r="F53"/>
  <c r="E51"/>
  <c r="J38"/>
  <c r="J20"/>
  <c r="E20"/>
  <c r="F84"/>
  <c r="F56"/>
  <c r="J19"/>
  <c r="J14"/>
  <c r="J81"/>
  <c r="J53"/>
  <c r="E7"/>
  <c r="E75"/>
  <c r="E47"/>
  <c i="1" r="AY53"/>
  <c r="AX53"/>
  <c i="2" r="BI262"/>
  <c r="BH262"/>
  <c r="BG262"/>
  <c r="BF262"/>
  <c r="T262"/>
  <c r="R262"/>
  <c r="P262"/>
  <c r="BK262"/>
  <c r="J262"/>
  <c r="BE262"/>
  <c r="BI260"/>
  <c r="BH260"/>
  <c r="BG260"/>
  <c r="BF260"/>
  <c r="T260"/>
  <c r="R260"/>
  <c r="P260"/>
  <c r="BK260"/>
  <c r="J260"/>
  <c r="BE260"/>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3"/>
  <c r="BH253"/>
  <c r="BG253"/>
  <c r="BF253"/>
  <c r="T253"/>
  <c r="R253"/>
  <c r="P253"/>
  <c r="BK253"/>
  <c r="J253"/>
  <c r="BE253"/>
  <c r="BI252"/>
  <c r="BH252"/>
  <c r="BG252"/>
  <c r="BF252"/>
  <c r="T252"/>
  <c r="T251"/>
  <c r="T250"/>
  <c r="R252"/>
  <c r="R251"/>
  <c r="R250"/>
  <c r="P252"/>
  <c r="P251"/>
  <c r="P250"/>
  <c r="BK252"/>
  <c r="BK251"/>
  <c r="J251"/>
  <c r="BK250"/>
  <c r="J250"/>
  <c r="J252"/>
  <c r="BE252"/>
  <c r="J72"/>
  <c r="J71"/>
  <c r="BI248"/>
  <c r="BH248"/>
  <c r="BG248"/>
  <c r="BF248"/>
  <c r="T248"/>
  <c r="R248"/>
  <c r="P248"/>
  <c r="BK248"/>
  <c r="J248"/>
  <c r="BE248"/>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40"/>
  <c r="BH240"/>
  <c r="BG240"/>
  <c r="BF240"/>
  <c r="T240"/>
  <c r="R240"/>
  <c r="P240"/>
  <c r="BK240"/>
  <c r="J240"/>
  <c r="BE240"/>
  <c r="BI239"/>
  <c r="BH239"/>
  <c r="BG239"/>
  <c r="BF239"/>
  <c r="T239"/>
  <c r="R239"/>
  <c r="P239"/>
  <c r="BK239"/>
  <c r="J239"/>
  <c r="BE239"/>
  <c r="BI238"/>
  <c r="BH238"/>
  <c r="BG238"/>
  <c r="BF238"/>
  <c r="T238"/>
  <c r="R238"/>
  <c r="P238"/>
  <c r="BK238"/>
  <c r="J238"/>
  <c r="BE238"/>
  <c r="BI237"/>
  <c r="BH237"/>
  <c r="BG237"/>
  <c r="BF237"/>
  <c r="T237"/>
  <c r="R237"/>
  <c r="P237"/>
  <c r="BK237"/>
  <c r="J237"/>
  <c r="BE237"/>
  <c r="BI236"/>
  <c r="BH236"/>
  <c r="BG236"/>
  <c r="BF236"/>
  <c r="T236"/>
  <c r="R236"/>
  <c r="P236"/>
  <c r="BK236"/>
  <c r="J236"/>
  <c r="BE236"/>
  <c r="BI235"/>
  <c r="BH235"/>
  <c r="BG235"/>
  <c r="BF235"/>
  <c r="T235"/>
  <c r="R235"/>
  <c r="P235"/>
  <c r="BK235"/>
  <c r="J235"/>
  <c r="BE235"/>
  <c r="BI234"/>
  <c r="BH234"/>
  <c r="BG234"/>
  <c r="BF234"/>
  <c r="T234"/>
  <c r="R234"/>
  <c r="P234"/>
  <c r="BK234"/>
  <c r="J234"/>
  <c r="BE234"/>
  <c r="BI233"/>
  <c r="BH233"/>
  <c r="BG233"/>
  <c r="BF233"/>
  <c r="T233"/>
  <c r="R233"/>
  <c r="P233"/>
  <c r="BK233"/>
  <c r="J233"/>
  <c r="BE233"/>
  <c r="BI232"/>
  <c r="BH232"/>
  <c r="BG232"/>
  <c r="BF232"/>
  <c r="T232"/>
  <c r="R232"/>
  <c r="P232"/>
  <c r="BK232"/>
  <c r="J232"/>
  <c r="BE232"/>
  <c r="BI229"/>
  <c r="BH229"/>
  <c r="BG229"/>
  <c r="BF229"/>
  <c r="T229"/>
  <c r="R229"/>
  <c r="P229"/>
  <c r="BK229"/>
  <c r="J229"/>
  <c r="BE229"/>
  <c r="BI228"/>
  <c r="BH228"/>
  <c r="BG228"/>
  <c r="BF228"/>
  <c r="T228"/>
  <c r="R228"/>
  <c r="P228"/>
  <c r="BK228"/>
  <c r="J228"/>
  <c r="BE228"/>
  <c r="BI227"/>
  <c r="BH227"/>
  <c r="BG227"/>
  <c r="BF227"/>
  <c r="T227"/>
  <c r="R227"/>
  <c r="P227"/>
  <c r="BK227"/>
  <c r="J227"/>
  <c r="BE227"/>
  <c r="BI225"/>
  <c r="BH225"/>
  <c r="BG225"/>
  <c r="BF225"/>
  <c r="T225"/>
  <c r="R225"/>
  <c r="P225"/>
  <c r="BK225"/>
  <c r="J225"/>
  <c r="BE225"/>
  <c r="BI223"/>
  <c r="BH223"/>
  <c r="BG223"/>
  <c r="BF223"/>
  <c r="T223"/>
  <c r="R223"/>
  <c r="P223"/>
  <c r="BK223"/>
  <c r="J223"/>
  <c r="BE223"/>
  <c r="BI222"/>
  <c r="BH222"/>
  <c r="BG222"/>
  <c r="BF222"/>
  <c r="T222"/>
  <c r="T221"/>
  <c r="R222"/>
  <c r="R221"/>
  <c r="P222"/>
  <c r="P221"/>
  <c r="BK222"/>
  <c r="BK221"/>
  <c r="J221"/>
  <c r="J222"/>
  <c r="BE222"/>
  <c r="J70"/>
  <c r="BI218"/>
  <c r="BH218"/>
  <c r="BG218"/>
  <c r="BF218"/>
  <c r="T218"/>
  <c r="R218"/>
  <c r="P218"/>
  <c r="BK218"/>
  <c r="J218"/>
  <c r="BE218"/>
  <c r="BI212"/>
  <c r="BH212"/>
  <c r="BG212"/>
  <c r="BF212"/>
  <c r="T212"/>
  <c r="R212"/>
  <c r="P212"/>
  <c r="BK212"/>
  <c r="J212"/>
  <c r="BE212"/>
  <c r="BI210"/>
  <c r="BH210"/>
  <c r="BG210"/>
  <c r="BF210"/>
  <c r="T210"/>
  <c r="R210"/>
  <c r="P210"/>
  <c r="BK210"/>
  <c r="J210"/>
  <c r="BE210"/>
  <c r="BI205"/>
  <c r="BH205"/>
  <c r="BG205"/>
  <c r="BF205"/>
  <c r="T205"/>
  <c r="R205"/>
  <c r="P205"/>
  <c r="BK205"/>
  <c r="J205"/>
  <c r="BE205"/>
  <c r="BI203"/>
  <c r="BH203"/>
  <c r="BG203"/>
  <c r="BF203"/>
  <c r="T203"/>
  <c r="R203"/>
  <c r="P203"/>
  <c r="BK203"/>
  <c r="J203"/>
  <c r="BE203"/>
  <c r="BI198"/>
  <c r="BH198"/>
  <c r="BG198"/>
  <c r="BF198"/>
  <c r="T198"/>
  <c r="R198"/>
  <c r="P198"/>
  <c r="BK198"/>
  <c r="J198"/>
  <c r="BE198"/>
  <c r="BI196"/>
  <c r="BH196"/>
  <c r="BG196"/>
  <c r="BF196"/>
  <c r="T196"/>
  <c r="R196"/>
  <c r="P196"/>
  <c r="BK196"/>
  <c r="J196"/>
  <c r="BE196"/>
  <c r="BI191"/>
  <c r="BH191"/>
  <c r="BG191"/>
  <c r="BF191"/>
  <c r="T191"/>
  <c r="T190"/>
  <c r="R191"/>
  <c r="R190"/>
  <c r="P191"/>
  <c r="P190"/>
  <c r="BK191"/>
  <c r="BK190"/>
  <c r="J190"/>
  <c r="J191"/>
  <c r="BE191"/>
  <c r="J69"/>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1"/>
  <c r="BH171"/>
  <c r="BG171"/>
  <c r="BF171"/>
  <c r="T171"/>
  <c r="T170"/>
  <c r="R171"/>
  <c r="R170"/>
  <c r="P171"/>
  <c r="P170"/>
  <c r="BK171"/>
  <c r="BK170"/>
  <c r="J170"/>
  <c r="J171"/>
  <c r="BE171"/>
  <c r="J68"/>
  <c r="BI169"/>
  <c r="BH169"/>
  <c r="BG169"/>
  <c r="BF169"/>
  <c r="T169"/>
  <c r="R169"/>
  <c r="P169"/>
  <c r="BK169"/>
  <c r="J169"/>
  <c r="BE169"/>
  <c r="BI168"/>
  <c r="BH168"/>
  <c r="BG168"/>
  <c r="BF168"/>
  <c r="T168"/>
  <c r="T167"/>
  <c r="R168"/>
  <c r="R167"/>
  <c r="P168"/>
  <c r="P167"/>
  <c r="BK168"/>
  <c r="BK167"/>
  <c r="J167"/>
  <c r="J168"/>
  <c r="BE168"/>
  <c r="J67"/>
  <c r="BI165"/>
  <c r="BH165"/>
  <c r="BG165"/>
  <c r="BF165"/>
  <c r="T165"/>
  <c r="R165"/>
  <c r="P165"/>
  <c r="BK165"/>
  <c r="J165"/>
  <c r="BE165"/>
  <c r="BI164"/>
  <c r="BH164"/>
  <c r="BG164"/>
  <c r="BF164"/>
  <c r="T164"/>
  <c r="R164"/>
  <c r="P164"/>
  <c r="BK164"/>
  <c r="J164"/>
  <c r="BE164"/>
  <c r="BI162"/>
  <c r="BH162"/>
  <c r="BG162"/>
  <c r="BF162"/>
  <c r="T162"/>
  <c r="R162"/>
  <c r="P162"/>
  <c r="BK162"/>
  <c r="J162"/>
  <c r="BE162"/>
  <c r="BI161"/>
  <c r="BH161"/>
  <c r="BG161"/>
  <c r="BF161"/>
  <c r="T161"/>
  <c r="R161"/>
  <c r="P161"/>
  <c r="BK161"/>
  <c r="J161"/>
  <c r="BE161"/>
  <c r="BI160"/>
  <c r="BH160"/>
  <c r="BG160"/>
  <c r="BF160"/>
  <c r="T160"/>
  <c r="R160"/>
  <c r="P160"/>
  <c r="BK160"/>
  <c r="J160"/>
  <c r="BE160"/>
  <c r="BI158"/>
  <c r="BH158"/>
  <c r="BG158"/>
  <c r="BF158"/>
  <c r="T158"/>
  <c r="R158"/>
  <c r="P158"/>
  <c r="BK158"/>
  <c r="J158"/>
  <c r="BE158"/>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1"/>
  <c r="BH151"/>
  <c r="BG151"/>
  <c r="BF151"/>
  <c r="T151"/>
  <c r="R151"/>
  <c r="P151"/>
  <c r="BK151"/>
  <c r="J151"/>
  <c r="BE151"/>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5"/>
  <c r="BH135"/>
  <c r="BG135"/>
  <c r="BF135"/>
  <c r="T135"/>
  <c r="R135"/>
  <c r="P135"/>
  <c r="BK135"/>
  <c r="J135"/>
  <c r="BE135"/>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T121"/>
  <c r="T120"/>
  <c r="R122"/>
  <c r="R121"/>
  <c r="R120"/>
  <c r="P122"/>
  <c r="P121"/>
  <c r="P120"/>
  <c r="BK122"/>
  <c r="BK121"/>
  <c r="J121"/>
  <c r="BK120"/>
  <c r="J120"/>
  <c r="J122"/>
  <c r="BE122"/>
  <c r="J66"/>
  <c r="J65"/>
  <c r="BI118"/>
  <c r="BH118"/>
  <c r="BG118"/>
  <c r="BF118"/>
  <c r="T118"/>
  <c r="T117"/>
  <c r="R118"/>
  <c r="R117"/>
  <c r="P118"/>
  <c r="P117"/>
  <c r="BK118"/>
  <c r="BK117"/>
  <c r="J117"/>
  <c r="J118"/>
  <c r="BE118"/>
  <c r="J64"/>
  <c r="BI115"/>
  <c r="BH115"/>
  <c r="BG115"/>
  <c r="BF115"/>
  <c r="T115"/>
  <c r="R115"/>
  <c r="P115"/>
  <c r="BK115"/>
  <c r="J115"/>
  <c r="BE115"/>
  <c r="BI111"/>
  <c r="BH111"/>
  <c r="BG111"/>
  <c r="BF111"/>
  <c r="T111"/>
  <c r="R111"/>
  <c r="P111"/>
  <c r="BK111"/>
  <c r="J111"/>
  <c r="BE111"/>
  <c r="BI109"/>
  <c r="BH109"/>
  <c r="BG109"/>
  <c r="BF109"/>
  <c r="T109"/>
  <c r="R109"/>
  <c r="P109"/>
  <c r="BK109"/>
  <c r="J109"/>
  <c r="BE109"/>
  <c r="BI105"/>
  <c r="BH105"/>
  <c r="BG105"/>
  <c r="BF105"/>
  <c r="T105"/>
  <c r="R105"/>
  <c r="P105"/>
  <c r="BK105"/>
  <c r="J105"/>
  <c r="BE105"/>
  <c r="BI103"/>
  <c r="BH103"/>
  <c r="BG103"/>
  <c r="BF103"/>
  <c r="T103"/>
  <c r="T102"/>
  <c r="R103"/>
  <c r="R102"/>
  <c r="P103"/>
  <c r="P102"/>
  <c r="BK103"/>
  <c r="BK102"/>
  <c r="J102"/>
  <c r="J103"/>
  <c r="BE103"/>
  <c r="J63"/>
  <c r="BI101"/>
  <c r="BH101"/>
  <c r="BG101"/>
  <c r="BF101"/>
  <c r="T101"/>
  <c r="R101"/>
  <c r="P101"/>
  <c r="BK101"/>
  <c r="J101"/>
  <c r="BE101"/>
  <c r="BI98"/>
  <c r="BH98"/>
  <c r="BG98"/>
  <c r="BF98"/>
  <c r="T98"/>
  <c r="R98"/>
  <c r="P98"/>
  <c r="BK98"/>
  <c r="J98"/>
  <c r="BE98"/>
  <c r="BI97"/>
  <c r="F36"/>
  <c i="1" r="BD53"/>
  <c i="2" r="BH97"/>
  <c r="F35"/>
  <c i="1" r="BC53"/>
  <c i="2" r="BG97"/>
  <c r="F34"/>
  <c i="1" r="BB53"/>
  <c i="2" r="BF97"/>
  <c r="J33"/>
  <c i="1" r="AW53"/>
  <c i="2" r="F33"/>
  <c i="1" r="BA53"/>
  <c i="2" r="T97"/>
  <c r="T96"/>
  <c r="T95"/>
  <c r="T94"/>
  <c r="R97"/>
  <c r="R96"/>
  <c r="R95"/>
  <c r="R94"/>
  <c r="P97"/>
  <c r="P96"/>
  <c r="P95"/>
  <c r="P94"/>
  <c i="1" r="AU53"/>
  <c i="2" r="BK97"/>
  <c r="BK96"/>
  <c r="J96"/>
  <c r="BK95"/>
  <c r="J95"/>
  <c r="BK94"/>
  <c r="J94"/>
  <c r="J60"/>
  <c r="J29"/>
  <c i="1" r="AG53"/>
  <c i="2" r="J97"/>
  <c r="BE97"/>
  <c r="J32"/>
  <c i="1" r="AV53"/>
  <c i="2" r="F32"/>
  <c i="1" r="AZ53"/>
  <c i="2" r="J62"/>
  <c r="J61"/>
  <c r="J90"/>
  <c r="F90"/>
  <c r="F88"/>
  <c r="E86"/>
  <c r="J55"/>
  <c r="F55"/>
  <c r="F53"/>
  <c r="E51"/>
  <c r="J38"/>
  <c r="J20"/>
  <c r="E20"/>
  <c r="F91"/>
  <c r="F56"/>
  <c r="J19"/>
  <c r="J14"/>
  <c r="J88"/>
  <c r="J53"/>
  <c r="E7"/>
  <c r="E82"/>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5"/>
  <c r="AN55"/>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<sst xmlns="http://schemas.openxmlformats.org/spreadsheetml/2006/main">
  <si>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</si>
  <si>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</si>
  <si>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</si>
  <si>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</si>
  <si>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</si>
  <si>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</si>
  <si>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</si>
  <si>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{52c2de20-0d9a-4ee4-9190-c5dfd26035ae}</t>
  </si>
  <si>
    <t>0,01</t>
  </si>
  <si>
    <t>21</t>
  </si>
  <si>
    <t>15</t>
  </si>
  <si>
    <t>REKAPITULACE STAVBY</t>
  </si>
  <si>
    <t xml:space="preserve">v ---  níže se nacházejí doplnkové a pomocné údaje k sestavám  --- v</t>
  </si>
  <si>
    <t>Návod na vyplnění</t>
  </si>
  <si>
    <t>0,001</t>
  </si>
  <si>
    <t>Kód:</t>
  </si>
  <si>
    <t>PK-19-1007-B-V</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</si>
  <si>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</si>
  <si>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</si>
  <si>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Energetické úspory výrobních hal I, II, III - BOHEMIA RINGS s.r.o. - Vytápění</t>
  </si>
  <si>
    <t>KSO:</t>
  </si>
  <si>
    <t>811 21 79</t>
  </si>
  <si>
    <t>CC-CZ:</t>
  </si>
  <si>
    <t>1251</t>
  </si>
  <si>
    <t>Místo:</t>
  </si>
  <si>
    <t>Zámrsk</t>
  </si>
  <si>
    <t>Datum:</t>
  </si>
  <si>
    <t>3. 10. 2019</t>
  </si>
  <si>
    <t>CZ-CPA:</t>
  </si>
  <si>
    <t>41.00.21</t>
  </si>
  <si>
    <t>Zadavatel:</t>
  </si>
  <si>
    <t>IČ:</t>
  </si>
  <si>
    <t>49685643</t>
  </si>
  <si>
    <t>BOHEMIA RINGS s.r.o, č. p. 10, 565 43 Zámrsk</t>
  </si>
  <si>
    <t>DIČ:</t>
  </si>
  <si>
    <t>CZ49685643</t>
  </si>
  <si>
    <t>Uchazeč:</t>
  </si>
  <si>
    <t>Vyplň údaj</t>
  </si>
  <si>
    <t>Projektant:</t>
  </si>
  <si>
    <t>27482456</t>
  </si>
  <si>
    <t>PK Adamec s.r.o., Komenského 42/I, 561 51 Letohrad</t>
  </si>
  <si>
    <t>CZ27482456</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</si>
  <si>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</si>
  <si>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</si>
  <si>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_x000d_
Jsou-li v ZD nebo jejich přílohách uvedeny konkrétní obchodní názvy, jedná se pouze o vymezení požadovaného standartu a zadavatel umožňuje i jiné technicky a kvalitativně srovnatelné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</si>
  <si>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</si>
  <si>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</si>
  <si>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</si>
  <si>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</si>
  <si>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</si>
  <si>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</si>
  <si>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</si>
  <si>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</si>
  <si>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</si>
  <si>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</si>
  <si>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</si>
  <si>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</si>
  <si>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</si>
  <si>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</si>
  <si>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</si>
  <si>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</si>
  <si>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</si>
  <si>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</si>
  <si>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</si>
  <si>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</si>
  <si>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</si>
  <si>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</si>
  <si>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</si>
  <si>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</si>
  <si>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</si>
  <si>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</si>
  <si>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</si>
  <si>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</si>
  <si>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</si>
  <si>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</si>
  <si>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</si>
  <si>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</si>
  <si>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</si>
  <si>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</si>
  <si>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</si>
  <si>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</si>
  <si>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</si>
  <si>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</si>
  <si>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</si>
  <si>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P</t>
  </si>
  <si>
    <t>Plynofikace</t>
  </si>
  <si>
    <t>STA</t>
  </si>
  <si>
    <t>1</t>
  </si>
  <si>
    <t>{055d5ce2-cef1-4695-87f7-32ce39f4c102}</t>
  </si>
  <si>
    <t>2</t>
  </si>
  <si>
    <t>/</t>
  </si>
  <si>
    <t>P.1</t>
  </si>
  <si>
    <t>Soupis</t>
  </si>
  <si>
    <t>{37feb375-994e-4253-bdf9-3a2ee5074d6a}</t>
  </si>
  <si>
    <t>P.2</t>
  </si>
  <si>
    <t>Elektroinstalace</t>
  </si>
  <si>
    <t>{3f47188a-3953-4427-9bb5-0760c2c71a9b}</t>
  </si>
  <si>
    <t>P.3</t>
  </si>
  <si>
    <t>Vedlejší rozpočtové náklady</t>
  </si>
  <si>
    <t>{8a52b062-d2be-4f22-adbf-5f03089f5eff}</t>
  </si>
  <si>
    <t>1) Krycí list soupisu</t>
  </si>
  <si>
    <t>2) Rekapitulace</t>
  </si>
  <si>
    <t>3) Soupis prací</t>
  </si>
  <si>
    <t>Zpět na list:</t>
  </si>
  <si>
    <t>Rekapitulace stavby</t>
  </si>
  <si>
    <t>KRYCÍ LIST SOUPISU</t>
  </si>
  <si>
    <t>Objekt:</t>
  </si>
  <si>
    <t>P - Plynofikace</t>
  </si>
  <si>
    <t>Soupis:</t>
  </si>
  <si>
    <t>P.1 - Plynofikace</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</si>
  <si>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Jsou-li v ZD nebo jejich přílohách uvedeny konkrétní obchodní názvy, jedná se pouze o vymezení požadovaného standartu a zadavatel umožňuje i jiné technicky a kvalitativně srovnatelné řešení.</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</si>
  <si>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</si>
  <si>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</si>
  <si>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</si>
  <si>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</si>
  <si>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</si>
  <si>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</si>
  <si>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</si>
  <si>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</si>
  <si>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 xml:space="preserve">    998 - Přesun hmot</t>
  </si>
  <si>
    <t>PSV - Práce a dodávky PSV</t>
  </si>
  <si>
    <t xml:space="preserve">    723 - Zdravotechnika - vnitřní plynovod</t>
  </si>
  <si>
    <t xml:space="preserve">    725 - Zdravotechnika - zařizovací předměty</t>
  </si>
  <si>
    <t xml:space="preserve">    767 - Konstrukce zámečnické</t>
  </si>
  <si>
    <t xml:space="preserve">    783 - Dokončovací práce - nátěry</t>
  </si>
  <si>
    <t xml:space="preserve">    795 - Lokální vytápění</t>
  </si>
  <si>
    <t>M - Práce a dodávky M</t>
  </si>
  <si>
    <t xml:space="preserve">    23-M - Montáže potrubí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</si>
  <si>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</si>
  <si>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</si>
  <si>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</si>
  <si>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</si>
  <si>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</si>
  <si>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</si>
  <si>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</si>
  <si>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</si>
  <si>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</si>
  <si>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</si>
  <si>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</si>
  <si>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</si>
  <si>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</si>
  <si>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</si>
  <si>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</si>
  <si>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</si>
  <si>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</si>
  <si>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</si>
  <si>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</si>
  <si>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</si>
  <si>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945412112</t>
  </si>
  <si>
    <t>Teleskopická hydraulická montážní plošina na samohybném podvozku, s otočným košem výšky zdvihu do 21 m</t>
  </si>
  <si>
    <t>den</t>
  </si>
  <si>
    <t>CS ÚRS 2018 01</t>
  </si>
  <si>
    <t>4</t>
  </si>
  <si>
    <t>-179423327</t>
  </si>
  <si>
    <t>953941611</t>
  </si>
  <si>
    <t>Osazení drobných kovových výrobků bez jejich dodání s vysekáním kapes pro upevňovací prvky se zazděním, zabetonováním nebo zalitím konzol, ve zdivu cihelném</t>
  </si>
  <si>
    <t>kus</t>
  </si>
  <si>
    <t>43497798</t>
  </si>
  <si>
    <t>PSC</t>
  </si>
  <si>
    <t xml:space="preserve">Poznámka k souboru cen:_x000d_
1. V cenách nejsou započteny náklady na dodání poklopů, rohoží, ventilací a drobných kovových výrobků, tyto se oceňují ve specifikaci. </t>
  </si>
  <si>
    <t>VV</t>
  </si>
  <si>
    <t>"Ocelové konzoli pro uchycení potrubí DN 80 u plynoměru" 4</t>
  </si>
  <si>
    <t>3</t>
  </si>
  <si>
    <t>M</t>
  </si>
  <si>
    <t>42392874</t>
  </si>
  <si>
    <t>konzole 300/200 otvor D17</t>
  </si>
  <si>
    <t>8</t>
  </si>
  <si>
    <t>5054315</t>
  </si>
  <si>
    <t>997</t>
  </si>
  <si>
    <t>Přesun sutě</t>
  </si>
  <si>
    <t>997013154</t>
  </si>
  <si>
    <t>Vnitrostaveništní doprava suti a vybouraných hmot vodorovně do 50 m svisle s omezením mechanizace pro budovy a haly výšky přes 12 do 15 m</t>
  </si>
  <si>
    <t>t</t>
  </si>
  <si>
    <t>1006558000</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</si>
  <si>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</si>
  <si>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5</t>
  </si>
  <si>
    <t>997013219</t>
  </si>
  <si>
    <t>Vnitrostaveništní doprava suti a vybouraných hmot vodorovně do 50 m Příplatek k cenám -3111 až -3217 za zvětšenou vodorovnou dopravu přes vymezenou dopravní vzdálenost za každých dalších i započatých 10 m</t>
  </si>
  <si>
    <t>-2085151351</t>
  </si>
  <si>
    <t>Poznámka k položce:
Předpoklad 100 m</t>
  </si>
  <si>
    <t>1,544*5 'Přepočtené koeficientem množství</t>
  </si>
  <si>
    <t>6</t>
  </si>
  <si>
    <t>997013501</t>
  </si>
  <si>
    <t>Odvoz suti a vybouraných hmot na skládku nebo meziskládku se složením, na vzdálenost do 1 km</t>
  </si>
  <si>
    <t>900438593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</si>
  <si>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</si>
  <si>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7</t>
  </si>
  <si>
    <t>997013509</t>
  </si>
  <si>
    <t>Odvoz suti a vybouraných hmot na skládku nebo meziskládku se složením, na vzdálenost Příplatek k ceně za každý další i započatý 1 km přes 1 km</t>
  </si>
  <si>
    <t>-52920493</t>
  </si>
  <si>
    <t>Poznámka k položce:
Předpoklad do 15 km</t>
  </si>
  <si>
    <t>1,544*14 'Přepočtené koeficientem množství</t>
  </si>
  <si>
    <t>997013831</t>
  </si>
  <si>
    <t>Poplatek za uložení stavebního odpadu na skládce (skládkovné) směsného stavebního a demoličního zatříděného do Katalogu odpadů pod kódem 170 904</t>
  </si>
  <si>
    <t>671762834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</si>
  <si>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</si>
  <si>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</si>
  <si>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</si>
  <si>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998014211</t>
  </si>
  <si>
    <t>Přesun hmot pro budovy a haly občanské výstavby, bydlení, výrobu a služby s nosnou svislou konstrukcí montovanou z dílců kovových vodorovná dopravní vzdálenost do 100 m, pro budovy a haly jednopodlažní</t>
  </si>
  <si>
    <t>1660147516</t>
  </si>
  <si>
    <t xml:space="preserve">Poznámka k souboru cen:_x000d_
1. Pokud se prefabrikáty složí přímo do prostoru technologické manipulace (pracovní zóna jeřábu), nezapočítává se jejich hmotnost do hmotnosti pro výpočet přesunu hmot. </t>
  </si>
  <si>
    <t>PSV</t>
  </si>
  <si>
    <t>Práce a dodávky PSV</t>
  </si>
  <si>
    <t>723</t>
  </si>
  <si>
    <t>Zdravotechnika - vnitřní plynovod</t>
  </si>
  <si>
    <t>10</t>
  </si>
  <si>
    <t>723111202</t>
  </si>
  <si>
    <t>Potrubí z ocelových trubek závitových černých spojovaných svařováním, bezešvých běžných DN 15</t>
  </si>
  <si>
    <t>m</t>
  </si>
  <si>
    <t>16</t>
  </si>
  <si>
    <t>7324745</t>
  </si>
  <si>
    <t>Poznámka k položce:
Potrubí včetně příslušného počtu upevňovacích prostředků</t>
  </si>
  <si>
    <t>11</t>
  </si>
  <si>
    <t>723111203</t>
  </si>
  <si>
    <t>Potrubí z ocelových trubek závitových černých spojovaných svařováním, bezešvých běžných DN 20</t>
  </si>
  <si>
    <t>-1940586194</t>
  </si>
  <si>
    <t>12</t>
  </si>
  <si>
    <t>723111204</t>
  </si>
  <si>
    <t>Potrubí z ocelových trubek závitových černých spojovaných svařováním, bezešvých běžných DN 25</t>
  </si>
  <si>
    <t>-2093703962</t>
  </si>
  <si>
    <t>13</t>
  </si>
  <si>
    <t>723120804</t>
  </si>
  <si>
    <t>Demontáž potrubí svařovaného z ocelových trubek závitových do DN 25</t>
  </si>
  <si>
    <t>1721993900</t>
  </si>
  <si>
    <t>14</t>
  </si>
  <si>
    <t>723120805</t>
  </si>
  <si>
    <t>Demontáž potrubí svařovaného z ocelových trubek závitových přes 25 do DN 50</t>
  </si>
  <si>
    <t>-1930456947</t>
  </si>
  <si>
    <t>723120809</t>
  </si>
  <si>
    <t>Demontáž potrubí svařovaného z ocelových trubek závitových přes 50 do DN 80</t>
  </si>
  <si>
    <t>272987395</t>
  </si>
  <si>
    <t>723150314</t>
  </si>
  <si>
    <t>Potrubí z ocelových trubek hladkých černých spojovaných svařováním tvářených za tepla Ø 89/3,6</t>
  </si>
  <si>
    <t>1117957303</t>
  </si>
  <si>
    <t>17</t>
  </si>
  <si>
    <t>723190251</t>
  </si>
  <si>
    <t>Přípojky plynovodní ke strojům a zařízením z trubek vyvedení a upevnění plynovodních výpustek na potrubí DN 15</t>
  </si>
  <si>
    <t>-404226509</t>
  </si>
  <si>
    <t xml:space="preserve">Poznámka k souboru cen:_x000d_
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 cenách -0201 až -0207 je započteno i vyvedení a upevnění výpustek. </t>
  </si>
  <si>
    <t>"Plynové infrazářiče - 15 kW" 5</t>
  </si>
  <si>
    <t>18</t>
  </si>
  <si>
    <t>723190252</t>
  </si>
  <si>
    <t>Přípojky plynovodní ke strojům a zařízením z trubek vyvedení a upevnění plynovodních výpustek na potrubí DN 20</t>
  </si>
  <si>
    <t>-1509677556</t>
  </si>
  <si>
    <t>"Plynové infrazářiče - 39 kW" 15</t>
  </si>
  <si>
    <t>19</t>
  </si>
  <si>
    <t>723190901</t>
  </si>
  <si>
    <t>Opravy plynovodního potrubí uzavření nebo otevření potrubí</t>
  </si>
  <si>
    <t>1849820695</t>
  </si>
  <si>
    <t xml:space="preserve">Poznámka k souboru cen:_x000d_
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 </t>
  </si>
  <si>
    <t>20</t>
  </si>
  <si>
    <t>723190907</t>
  </si>
  <si>
    <t>Opravy plynovodního potrubí odvzdušnění a napuštění potrubí</t>
  </si>
  <si>
    <t>1557035090</t>
  </si>
  <si>
    <t>723190909</t>
  </si>
  <si>
    <t>Opravy plynovodního potrubí neúřední zkouška těsnosti dosavadního potrubí</t>
  </si>
  <si>
    <t>110848988</t>
  </si>
  <si>
    <t>22</t>
  </si>
  <si>
    <t>723190916</t>
  </si>
  <si>
    <t>Opravy plynovodního potrubí navaření odbočky na potrubí DN 40</t>
  </si>
  <si>
    <t>736071657</t>
  </si>
  <si>
    <t>23</t>
  </si>
  <si>
    <t>723190919</t>
  </si>
  <si>
    <t>Opravy plynovodního potrubí navaření odbočky na potrubí DN 80</t>
  </si>
  <si>
    <t>1319232432</t>
  </si>
  <si>
    <t>24</t>
  </si>
  <si>
    <t>723213204</t>
  </si>
  <si>
    <t>Armatury přírubové kulové kohouty PN 16 do 200°C uzavírací těleso šedá litina (K 85 111 616) DN 80</t>
  </si>
  <si>
    <t>soubor</t>
  </si>
  <si>
    <t>1044522051</t>
  </si>
  <si>
    <t xml:space="preserve">Poznámka k souboru cen:_x000d_
1. Cenami -9101 až -9108 nelze oceňovat montáž středotlakých regulátorů tlaku plynu nebo jejich souprav. </t>
  </si>
  <si>
    <t>Poznámka k položce:
Mezipřírubový kohout DN 80</t>
  </si>
  <si>
    <t>25</t>
  </si>
  <si>
    <t>723229102</t>
  </si>
  <si>
    <t>Armatury s jedním závitem montáž armatur s jedním závitem ostatních typů G 1/2</t>
  </si>
  <si>
    <t>1656448396</t>
  </si>
  <si>
    <t>"Zátka DN 15" 20</t>
  </si>
  <si>
    <t>26</t>
  </si>
  <si>
    <t>31942685</t>
  </si>
  <si>
    <t>zátka mosaz 1/2"</t>
  </si>
  <si>
    <t>32</t>
  </si>
  <si>
    <t>1567870524</t>
  </si>
  <si>
    <t>27</t>
  </si>
  <si>
    <t>723229103</t>
  </si>
  <si>
    <t>Armatury s jedním závitem montáž armatur s jedním závitem ostatních typů G 6/4</t>
  </si>
  <si>
    <t>vlastní, dle zkušenosti</t>
  </si>
  <si>
    <t>-1646790128</t>
  </si>
  <si>
    <t>28</t>
  </si>
  <si>
    <t>31941908</t>
  </si>
  <si>
    <t>zátka s vnějším závitem DN 6/4" temperovaná litina černá</t>
  </si>
  <si>
    <t>966185393</t>
  </si>
  <si>
    <t>29</t>
  </si>
  <si>
    <t>723231162</t>
  </si>
  <si>
    <t>Armatury se dvěma závity kohouty kulové PN 42 do 185°C plnoprůtokové vnitřní závit těžká řada G 1/2</t>
  </si>
  <si>
    <t>-2083907024</t>
  </si>
  <si>
    <t xml:space="preserve">Poznámka k souboru cen:_x000d_
1. Cenami -9101 až -9108 nelze oceňovat montáž středotlakých regulátorů nebo jejich souprav. 2. V cenách -4351 a -4352 je upevňovací spojovací materiál součástí dodávky skříňky a soklu. </t>
  </si>
  <si>
    <t>30</t>
  </si>
  <si>
    <t>723231163</t>
  </si>
  <si>
    <t>Armatury se dvěma závity kohouty kulové PN 42 do 185°C plnoprůtokové vnitřní závit těžká řada G 3/4</t>
  </si>
  <si>
    <t>1282927584</t>
  </si>
  <si>
    <t>31</t>
  </si>
  <si>
    <t>723261916</t>
  </si>
  <si>
    <t>Montáž plynoměrů při rekonstrukci plynoinstalací s odvzdušněním a odzkoušením maximální průtok Q (m3/h) 100 m3/h</t>
  </si>
  <si>
    <t>1290709738</t>
  </si>
  <si>
    <t>6580PEK/HAE</t>
  </si>
  <si>
    <t>Membránový horizontální plynoměr typ BK-G65 DN 80 (Q 0,65 - 100 m3/hod), přírubové připojení</t>
  </si>
  <si>
    <t>-1870719396</t>
  </si>
  <si>
    <t>33</t>
  </si>
  <si>
    <t>4080PEK/H/AE</t>
  </si>
  <si>
    <t>Absolut Encoder pro membránový horizontální plynoměr G 40 DN 80 (přenos stavu číselníku)</t>
  </si>
  <si>
    <t>1241559062</t>
  </si>
  <si>
    <t>Poznámka k položce:
Výstup M-BUS</t>
  </si>
  <si>
    <t>34</t>
  </si>
  <si>
    <t>723290823</t>
  </si>
  <si>
    <t>Vnitrostaveništní přemítění vybouraných (demontovaných) hmot vnitřní plynovod vodorovně do 100 m v objektech výšky přes 12 do 24 m</t>
  </si>
  <si>
    <t>-1252882813</t>
  </si>
  <si>
    <t>35</t>
  </si>
  <si>
    <t>998723103</t>
  </si>
  <si>
    <t>Přesun hmot pro vnitřní plynovod stanovený z hmotnosti přesunovaného materiálu vodorovná dopravní vzdálenost do 50 m v objektech výšky přes 12 do 24 m</t>
  </si>
  <si>
    <t>2015728235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</si>
  <si>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</si>
  <si>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725</t>
  </si>
  <si>
    <t>Zdravotechnika - zařizovací předměty</t>
  </si>
  <si>
    <t>36</t>
  </si>
  <si>
    <t>725662800</t>
  </si>
  <si>
    <t>Demontáž infrazářičů plynových</t>
  </si>
  <si>
    <t>1431272708</t>
  </si>
  <si>
    <t>37</t>
  </si>
  <si>
    <t>725590813</t>
  </si>
  <si>
    <t>Vnitrostaveništní přemístění vybouraných (demontovaných) hmot zařizovacích předmětů vodorovně do 100 m v objektech výšky přes 12 do 24 m</t>
  </si>
  <si>
    <t>559004934</t>
  </si>
  <si>
    <t>767</t>
  </si>
  <si>
    <t>Konstrukce zámečnické</t>
  </si>
  <si>
    <t>38</t>
  </si>
  <si>
    <t>767415791</t>
  </si>
  <si>
    <t>Montáž vnějšího obkladu pláště z kompozitních panelů - Příplatek k cenám za vyřezání otvoru v panelu do 0,10 m2</t>
  </si>
  <si>
    <t>957471777</t>
  </si>
  <si>
    <t xml:space="preserve">Poznámka k souboru cen:_x000d_
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 </t>
  </si>
  <si>
    <t>"Odkouření pl. zářičů" 20</t>
  </si>
  <si>
    <t>39</t>
  </si>
  <si>
    <t>767995115</t>
  </si>
  <si>
    <t>Montáž ostatních atypických zámečnických konstrukcí hmotnosti přes 50 do 100 kg</t>
  </si>
  <si>
    <t>kg</t>
  </si>
  <si>
    <t>-1719777829</t>
  </si>
  <si>
    <t xml:space="preserve">Poznámka k souboru cen:_x000d_
1. Určení cen se řídí hmotností jednotlivě montovaného dílu konstrukce. </t>
  </si>
  <si>
    <t>40</t>
  </si>
  <si>
    <t>767995001.X</t>
  </si>
  <si>
    <t>Skříň z ocelového plechu tl. min. 1,5 mm, atyp provedení, vnitřní rozměr minimálně 1500 x 1000 x 500 mm (š x v x h), povrchová úprava - komaxitový nástřik nebo antikorozní nátěr</t>
  </si>
  <si>
    <t>ks</t>
  </si>
  <si>
    <t>215601755</t>
  </si>
  <si>
    <t>Poznámka k položce:
Skříň pro HUP a plynoměr (BK-G65), dvířka s neuzavíratelnými větracími otvory ve spodní a horní části dvířek (velikost otvorů se nepředepisuje). Vnitřní rozměr skříně provést dle skutečných rozměrů plynoměrové smyčky před vstupem plynu do objektu.</t>
  </si>
  <si>
    <t>41</t>
  </si>
  <si>
    <t>N19020036</t>
  </si>
  <si>
    <t>Ochranný kryt na stávající mostový jeřáb - doprava, montáž, mechanismy a dokumentace</t>
  </si>
  <si>
    <t>1719398292</t>
  </si>
  <si>
    <t>Poznámka k položce:
Ochranný kryt na jeřáb musí být proveden dle výrobní dokumentace !
Kromě instalace tepelného krytu na jeřáb je nutno v návodech k jeřábu a v provozním předpisu stanovit parkovací polohy jeřábu tak, aby jeřáb v žádném případě nebyl dlouhodobě odstavený pro zářičem. Parkovací polohy budou stanoveny v místech mezi jednotlivými zářiči.</t>
  </si>
  <si>
    <t>42</t>
  </si>
  <si>
    <t>N19020036.M</t>
  </si>
  <si>
    <t>Dělený ochraný kryt o rozměru 2 000 x 20 000 mm z plechu, který bude připevněn na rám zhotovený z válcovaných profilů. Horní část krytu bude vyplněna vysokoteplotní vatou tl. 30 mm (provozní teplota ≥ 700 °C), kryt bude namontován na horní přírubu jeřábového nosníku (mostu)</t>
  </si>
  <si>
    <t>1983932338</t>
  </si>
  <si>
    <t xml:space="preserve">Poznámka k položce:
Pro zabránění odrazu tepla od mostových jeřábů zpět do zářiče a zároveň pro ochranu osálané části mostového jeřábu v době průjezdu, případně krátkodobého stání pod zářičem.
Horní povrch tepelného štítu bude tvořit vysokoteplotní minerální izolace (provozní teplota ≥ 700 °C), která nesmí být z vrchní strany zakryta, tj. musí být viditelná!
Část jeřábu osálaná zářičem nesmí překročit 40 °C ! </t>
  </si>
  <si>
    <t>43</t>
  </si>
  <si>
    <t>N19020037</t>
  </si>
  <si>
    <t>Ochranný kryt na stávající sloupový jeřáb - doprava, montáž, mechanismy a dokumentace</t>
  </si>
  <si>
    <t>728681050</t>
  </si>
  <si>
    <t>44</t>
  </si>
  <si>
    <t>N19020037.M</t>
  </si>
  <si>
    <t>Dělený ochraný kryt o rozměru 2 000 x 5 000 mm z plechu, který bude připevněn na rám zhotovený z válcovaných profilů. Horní část krytu bude vyplněna vysokoteplotní vatou tl. 30 mm (provozní teplota ≥ 700 °C), kryt bude namontován na horní přírubu nosníku sloupového jeřábu v obrobně</t>
  </si>
  <si>
    <t>-1853383379</t>
  </si>
  <si>
    <t xml:space="preserve">Poznámka k položce:
Pro zabránění odrazu tepla od sloupového jeřábu zpět do zářiče a zároveň pro ochranu osálané části jeřábu.
Horní povrch tepelného štítu bude tvořit vysokoteplotní minerální izolace (provozní teplota ≥ 700 °C), která nesmí být z vrchní strany zakryta, tj. musí být viditelná!
Část jeřábu osálaná zářičem nesmí překročit 40 °C ! </t>
  </si>
  <si>
    <t>45</t>
  </si>
  <si>
    <t>998767103</t>
  </si>
  <si>
    <t>Přesun hmot pro zámečnické konstrukce stanovený z hmotnosti přesunovaného materiálu vodorovná dopravní vzdálenost do 50 m v objektech výšky přes 12 do 24 m</t>
  </si>
  <si>
    <t>1646377877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</si>
  <si>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</si>
  <si>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46</t>
  </si>
  <si>
    <t>998767192</t>
  </si>
  <si>
    <t>Přesun hmot pro zámečnické konstrukce stanovený z hmotnosti přesunovaného materiálu Příplatek k cenám za zvětšený přesun přes vymezenou největší dopravní vzdálenost do 100 m</t>
  </si>
  <si>
    <t>597840775</t>
  </si>
  <si>
    <t>783</t>
  </si>
  <si>
    <t>Dokončovací práce - nátěry</t>
  </si>
  <si>
    <t>47</t>
  </si>
  <si>
    <t>783601713</t>
  </si>
  <si>
    <t>Příprava podkladu armatur a kovových potrubí před provedením nátěru potrubí do DN 50 mm odmaštěním, odmašťovačem vodou ředitelným</t>
  </si>
  <si>
    <t>712186053</t>
  </si>
  <si>
    <t>"DN 15" 5</t>
  </si>
  <si>
    <t>"DN 20" 65</t>
  </si>
  <si>
    <t>"DN 25" 138</t>
  </si>
  <si>
    <t>Součet</t>
  </si>
  <si>
    <t>48</t>
  </si>
  <si>
    <t>783601731</t>
  </si>
  <si>
    <t>Příprava podkladu armatur a kovových potrubí před provedením nátěru potrubí přes DN 50 do DN 100 mm odmaštěním, odmašťovačem vodou ředitelným</t>
  </si>
  <si>
    <t>1552874747</t>
  </si>
  <si>
    <t>"DN 80" 3,50</t>
  </si>
  <si>
    <t>49</t>
  </si>
  <si>
    <t>783614651</t>
  </si>
  <si>
    <t>Základní antikorozní nátěr armatur a kovových potrubí jednonásobný potrubí do DN 50 mm syntetický standardní</t>
  </si>
  <si>
    <t>1035755648</t>
  </si>
  <si>
    <t>50</t>
  </si>
  <si>
    <t>783614661</t>
  </si>
  <si>
    <t>Základní antikorozní nátěr armatur a kovových potrubí jednonásobný potrubí přes DN 50 do DN 100 mm syntetický standardní</t>
  </si>
  <si>
    <t>-1533619646</t>
  </si>
  <si>
    <t>51</t>
  </si>
  <si>
    <t>783615551</t>
  </si>
  <si>
    <t>Mezinátěr armatur a kovových potrubí potrubí do DN 50 mm syntetický standardní</t>
  </si>
  <si>
    <t>-191815051</t>
  </si>
  <si>
    <t>52</t>
  </si>
  <si>
    <t>783615561</t>
  </si>
  <si>
    <t>Mezinátěr armatur a kovových potrubí potrubí přes DN 50 do DN 100 mm syntetický standardní</t>
  </si>
  <si>
    <t>-10696076</t>
  </si>
  <si>
    <t>53</t>
  </si>
  <si>
    <t>783667611</t>
  </si>
  <si>
    <t>Krycí nátěr (email) armatur a kovových potrubí potrubí do DN 50 mm dvojnásobný olejový</t>
  </si>
  <si>
    <t>-103498338</t>
  </si>
  <si>
    <t>Poznámka k položce:
Poslední vrstva v barvě okrově žluté odstín č. 6600</t>
  </si>
  <si>
    <t>54</t>
  </si>
  <si>
    <t>783667631</t>
  </si>
  <si>
    <t>Krycí nátěr (email) armatur a kovových potrubí potrubí přes DN 50 do DN 100 mm dvojnásobný olejový</t>
  </si>
  <si>
    <t>-711476721</t>
  </si>
  <si>
    <t>795</t>
  </si>
  <si>
    <t>Lokální vytápění</t>
  </si>
  <si>
    <t>55</t>
  </si>
  <si>
    <t>725659102</t>
  </si>
  <si>
    <t>Otopná tělesa plynová montáž těles s odtahem střechou souosým</t>
  </si>
  <si>
    <t>-905786884</t>
  </si>
  <si>
    <t>56</t>
  </si>
  <si>
    <t>02.676.541</t>
  </si>
  <si>
    <t>Tmavý plynový infrazářič typ U s přetlakovým hořákem s plynule modulovaným výkonem s izolací reflektoru z keramického silikátu, příkon 39 kW - sálavá účinnost 66,3%, sezónní účinost dle ErP 2018 84,5%, hladina akustického tlaku Lp = 46 dB(A), deklarované hodnoty spalin: CO2 = 0,215 kg/kWh; CO = 0 - 31 mg/kWh; NOx = 130 - 149 mg/kWh</t>
  </si>
  <si>
    <t>69357662</t>
  </si>
  <si>
    <t>Poznámka k položce:
Komunikační rozhraní RS485 s protokolem MODBUS RTU, alternativně rozhraní Ethernet s protokolem MODBUS TCP, který umožní vazbu na nadřazený systém MaR za účelem centrálního ovládání.
Např. zářič calorSchwank D 40/M U</t>
  </si>
  <si>
    <t>57</t>
  </si>
  <si>
    <t>02.676.511</t>
  </si>
  <si>
    <t>Tmavý plynový infrazářič typ U s přetlakovým hořákem s plynule modulovaným výkonem s izolací reflektoru z keramického silikátu, příkon 15 kW - sálavá účinnost 65,3%, sezónní účinost dle ErP 2018 84,5%, hladina akustického tlaku Lp = 46 dB(A), deklarované hodnoty spalin: CO2 = 0,215 kg/kWh; CO = 0 - 31 mg/kWh; NOx = 130 - 149 mg/kWh</t>
  </si>
  <si>
    <t>-679102491</t>
  </si>
  <si>
    <t>Poznámka k položce:
Komunikační rozhraní RS485 s protokolem MODBUS RTU, alternativně rozhraní Ethernet s protokolem MODBUS TCP, který umožní vazbu na nadřazený systém MaR za účelem centrálního ovládání.
Např. zářič calorSchwank D 15/M U</t>
  </si>
  <si>
    <t>58</t>
  </si>
  <si>
    <t>12.692.447</t>
  </si>
  <si>
    <t>Hořákový set modulovaný pro plynový tmavý infrazářič, jmenovitý tepelný příkon 39,0 kW, spotřeba plynu 2,91 m3/hod (zemní plyn H / G 20 - Hi,n = 9,97 kWh/m3), elektrický příkon 104 W, krytí IP 20, přívod plynu R 3/4", přívod elektro 230 V / 50 Hz AC</t>
  </si>
  <si>
    <t>1657817827</t>
  </si>
  <si>
    <t>59</t>
  </si>
  <si>
    <t>12.692.147</t>
  </si>
  <si>
    <t>Hořákový set modulovaný pro plynový tmavý infrazářič, jmenovitý tepelný příkon 15,0 kW, spotřeba plynu 1,50 m3/hod (zemní plyn H / G 20 - Hi,n = 9,97 kWh/m3), elektrický příkon 104 W, krytí IP 20, přívod plynu R 1/2", přívod elektro 230 V / 50 Hz AC</t>
  </si>
  <si>
    <t>190021410</t>
  </si>
  <si>
    <t>60</t>
  </si>
  <si>
    <t>70.000.490</t>
  </si>
  <si>
    <t>Systémový závěsný set pro zavěšení ke střešní konstrukci, dle konkrétního dodavatele plynových tmavých infrazářičů</t>
  </si>
  <si>
    <t>-115070452</t>
  </si>
  <si>
    <t>Poznámka k položce:
Včetně ocelového profilu přivařovaného ke stávajícím vaznicím</t>
  </si>
  <si>
    <t>16+14+5</t>
  </si>
  <si>
    <t>61</t>
  </si>
  <si>
    <t>19.208.450</t>
  </si>
  <si>
    <t>Kompletní plynové připojení - ventil - pojistka R 1/2"</t>
  </si>
  <si>
    <t>1382460799</t>
  </si>
  <si>
    <t>62</t>
  </si>
  <si>
    <t>19.208.460</t>
  </si>
  <si>
    <t>Kompletní plynové připojení - ventil - pojistka R 3/4"</t>
  </si>
  <si>
    <t>78666040</t>
  </si>
  <si>
    <t>63</t>
  </si>
  <si>
    <t>12.221.770</t>
  </si>
  <si>
    <t>Vertikální odkouření skrz střechu objektu, provedení dle výrobce tmavých plynových infrazářičů</t>
  </si>
  <si>
    <t>1937246582</t>
  </si>
  <si>
    <t>64</t>
  </si>
  <si>
    <t>70.000.310</t>
  </si>
  <si>
    <t>Střešní manžeta pro PUR panel, provedení dle výrobce tmavých plynových infrazářičů a dle příslušného odkouření</t>
  </si>
  <si>
    <t>1602011293</t>
  </si>
  <si>
    <t>65</t>
  </si>
  <si>
    <t>70.000.300</t>
  </si>
  <si>
    <t>Spona Ø 130 - 150l, provedení dle výrobce tmavých plynových infrazářičů a dle příslušného odkouření</t>
  </si>
  <si>
    <t>1348176665</t>
  </si>
  <si>
    <t>66</t>
  </si>
  <si>
    <t>70.000.330</t>
  </si>
  <si>
    <t>Páska EF = 1m, provedení dle výrobce tmavých plynových infrazářičů a dle příslušného odkouření</t>
  </si>
  <si>
    <t>-1665933344</t>
  </si>
  <si>
    <t>67</t>
  </si>
  <si>
    <t>70.000.320</t>
  </si>
  <si>
    <t>Zámek pro PUR manžetu</t>
  </si>
  <si>
    <t>-104096160</t>
  </si>
  <si>
    <t>68</t>
  </si>
  <si>
    <t>12.676.750</t>
  </si>
  <si>
    <t>Připojovací set odkouření, typ C, provedení dle výrobce tmavých plynových infrazářičů a dle příslušného odkouření</t>
  </si>
  <si>
    <t>-863780396</t>
  </si>
  <si>
    <t>69</t>
  </si>
  <si>
    <t>40.660.000</t>
  </si>
  <si>
    <t>Regulátor plynových infrazářičů - řídící systém s komunikačním rozhraním RS485 s protokolem MODBUS RTU (alternativně rozhraní Ethernet s protokolem MODBUS TCP)</t>
  </si>
  <si>
    <t>991514315</t>
  </si>
  <si>
    <t xml:space="preserve">Poznámka k položce:
6 teplotních zón - samostatně ovládané pomocí regulace pro sálavé vytápění s plynule modulovaným výkonem, regulace s dotykovým displejem s integrovaným výstupem nadřazené regulace ModBus RS 485 a LAN. Regulace jednotlivých zón v teplotě a čase, nastavení režimu den/noc a ochrana proti zamrznutí. Režim nastavení dovolené 6 period, vstupy pro vnitřní čidla, venkovní čidla, snímač vlhkosti, jeřábové odpojovače, vstup požárního poplachu Ethernet, automatické nastavení zimního a letního času, ukládání provozních dat systému pro vytápění pro rok provozu. Chybová hlášení zářičů prostřednictvím ModBus komunikace mezi zářiči a regulací. Stupeň krytí regulace IP 65 (ochrana proti prachu a stříkající vodě). Připojovací napětí regulace 230V/50Hz, N,PE dle EN 50082-2. Maximální zatížení regulace 6,3A induktivní. Zabezpečení manipulace s regulací neoprávněným osobám pomocí vstupních hesel ve dvou úrovních, úroveň  obsluha a úroveň administrátor. Médium - zemní plyn H, připojovací tlak plynu v rozsahu (1,5 – 6 kPa), plynové připojení zářičů ﬂexi hadicí o délce 800mm s KK a tepelnou pojistkou.
Instalace regulátoru včetně technické podpory při instalaci a integraci do MaR a včetně oživení systému + uživatelské změny</t>
  </si>
  <si>
    <t>70</t>
  </si>
  <si>
    <t>40.652.070</t>
  </si>
  <si>
    <t>Teplotní snímač RTF - vnitřní (pro ŘS infrazářičů)</t>
  </si>
  <si>
    <t>1119606242</t>
  </si>
  <si>
    <t>71</t>
  </si>
  <si>
    <t>40.652.080</t>
  </si>
  <si>
    <t>Teplotní snímač ATF - venkovní</t>
  </si>
  <si>
    <t>609513143</t>
  </si>
  <si>
    <t>72</t>
  </si>
  <si>
    <t>M0000040</t>
  </si>
  <si>
    <t>Uvedení do provozu 20 kusů zářičů</t>
  </si>
  <si>
    <t>-224413450</t>
  </si>
  <si>
    <t>73</t>
  </si>
  <si>
    <t>M0000050</t>
  </si>
  <si>
    <t>Doprava zářičů a příslušenství z výrobního závodu</t>
  </si>
  <si>
    <t>-2060615086</t>
  </si>
  <si>
    <t>74</t>
  </si>
  <si>
    <t>998795103</t>
  </si>
  <si>
    <t>Přesun hmot pro lokální vytápění stanovený z hmotnosti přesunovaného materiálu vodorovná dopravní vzdálenost do 50 m v objektech výšky přes 12 do 24 m</t>
  </si>
  <si>
    <t>-237185730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</si>
  <si>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</si>
  <si>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75</t>
  </si>
  <si>
    <t>998795192</t>
  </si>
  <si>
    <t>Přesun hmot pro lokální vytápění stanovený z hmotnosti přesunovaného materiálu Příplatek k ceně za zvětšený přesun přes vymezenou největší dopravní vzdálenost do 100 m</t>
  </si>
  <si>
    <t>2027734838</t>
  </si>
  <si>
    <t>Práce a dodávky M</t>
  </si>
  <si>
    <t>23-M</t>
  </si>
  <si>
    <t>Montáže potrubí</t>
  </si>
  <si>
    <t>76</t>
  </si>
  <si>
    <t>230170001</t>
  </si>
  <si>
    <t>Příprava pro zkoušku těsnosti potrubí DN do 40</t>
  </si>
  <si>
    <t>sada</t>
  </si>
  <si>
    <t>2050794140</t>
  </si>
  <si>
    <t>77</t>
  </si>
  <si>
    <t>230170002</t>
  </si>
  <si>
    <t>Příprava pro zkoušku těsnosti potrubí DN přes 40 do 80</t>
  </si>
  <si>
    <t>-1319862792</t>
  </si>
  <si>
    <t>78</t>
  </si>
  <si>
    <t>230170003</t>
  </si>
  <si>
    <t>Příprava pro zkoušku těsnosti potrubí DN přes 80 do 125</t>
  </si>
  <si>
    <t>-1154345859</t>
  </si>
  <si>
    <t>79</t>
  </si>
  <si>
    <t>230170011</t>
  </si>
  <si>
    <t>Zkouška těsnosti potrubí DN do 40</t>
  </si>
  <si>
    <t>215163431</t>
  </si>
  <si>
    <t>80</t>
  </si>
  <si>
    <t>230170012</t>
  </si>
  <si>
    <t>Zkouška těsnosti potrubí DN přes 40 do 80</t>
  </si>
  <si>
    <t>736729983</t>
  </si>
  <si>
    <t>81</t>
  </si>
  <si>
    <t>230170013</t>
  </si>
  <si>
    <t>Zkouška těsnosti potrubí DN přes 80 do 125</t>
  </si>
  <si>
    <t>-1205790706</t>
  </si>
  <si>
    <t>82</t>
  </si>
  <si>
    <t>230230016</t>
  </si>
  <si>
    <t>Tlakové zkoušky hlavní vzduchem 0,6 MPa DN 50</t>
  </si>
  <si>
    <t>-312038051</t>
  </si>
  <si>
    <t xml:space="preserve">Poznámka k souboru cen:_x000d_
1. V cenách jsou započteny i náklady na: a) přípravu potrubí k tlakové zkoušce, b) napojení kompresorů, c) zhotovení a montáž přepouštěcích obtoků, d) tlakování potrubí s přepouštěním, e) demontáž přepouštěcích obtoků a tlakových komor, f) provizorní uzavření odzkoušeného úseku. 2. V cenách nejsou započteny náklady na: a) propojení jednotlivých úseků po provedené zkoušce, toto se oceňuje cenami části A20 Montáž plynovodů a plynovodních přípojek. 3. Uvedený tlak v popisech cen -0016 až -0073 je projektovaný tlak plynovodu. </t>
  </si>
  <si>
    <t>83</t>
  </si>
  <si>
    <t>230230017</t>
  </si>
  <si>
    <t>Tlakové zkoušky hlavní vzduchem 0,6 MPa DN 80</t>
  </si>
  <si>
    <t>-902011534</t>
  </si>
  <si>
    <t>84</t>
  </si>
  <si>
    <t>230230018</t>
  </si>
  <si>
    <t>Tlakové zkoušky hlavní vzduchem 0,6 MPa DN 100</t>
  </si>
  <si>
    <t>-934828460</t>
  </si>
  <si>
    <t>P.2 - Elektroinstalace</t>
  </si>
  <si>
    <t>44463081</t>
  </si>
  <si>
    <t>Vladimír Loučný, Kežmarská 529, 563 01 Lanškroun</t>
  </si>
  <si>
    <t>C21M - Elektromontáže</t>
  </si>
  <si>
    <t>VRE - Výchozí revize elektro</t>
  </si>
  <si>
    <t>MAT - Materiály</t>
  </si>
  <si>
    <t>HZS - Hodinové zúčtovací sazby</t>
  </si>
  <si>
    <t>VRN - Vedlejší rozpočtové náklady</t>
  </si>
  <si>
    <t>C21M</t>
  </si>
  <si>
    <t>Elektromontáže</t>
  </si>
  <si>
    <t>210010023</t>
  </si>
  <si>
    <t>trubka tuhá el.inst.z PVC D=32mm (PU)</t>
  </si>
  <si>
    <t>210010351</t>
  </si>
  <si>
    <t>krab.rozvodka do 4mm2 vč.zapoj.</t>
  </si>
  <si>
    <t>210100001</t>
  </si>
  <si>
    <t>ukonč.vod.v rozv.vč.zap.a konc.do 2.5mm2</t>
  </si>
  <si>
    <t>210100502</t>
  </si>
  <si>
    <t>ukonč.celoplast.kab. do 3x1,5mm2 v infrazářiči</t>
  </si>
  <si>
    <t>210140251</t>
  </si>
  <si>
    <t>montáž a připojení čidla</t>
  </si>
  <si>
    <t>210190001</t>
  </si>
  <si>
    <t>montáž skříně regulace topení</t>
  </si>
  <si>
    <t>210800547</t>
  </si>
  <si>
    <t>CY 6 mm2 zelenožlutý (PU)</t>
  </si>
  <si>
    <t>210810045</t>
  </si>
  <si>
    <t>CYKY-CYKYm 3Jx1.5 mm2 750V (PU)</t>
  </si>
  <si>
    <t>210860221</t>
  </si>
  <si>
    <t>JYTY 2x1mm s Al laminovanou folií (PU)</t>
  </si>
  <si>
    <t>210860222</t>
  </si>
  <si>
    <t>JYTY 3x1mm s Al laminovanou folií (PU)</t>
  </si>
  <si>
    <t>215012110</t>
  </si>
  <si>
    <t>lišta vkládací s víčkem 20mm</t>
  </si>
  <si>
    <t>VRE</t>
  </si>
  <si>
    <t>Výchozí revize elektro</t>
  </si>
  <si>
    <t>320410003</t>
  </si>
  <si>
    <t>Celk.prohlídka el.zařízení a vyhotovení revizní zprávy</t>
  </si>
  <si>
    <t>objem</t>
  </si>
  <si>
    <t>-62430752</t>
  </si>
  <si>
    <t>MAT</t>
  </si>
  <si>
    <t>Materiály</t>
  </si>
  <si>
    <t>00219</t>
  </si>
  <si>
    <t>trubka tuhá instal. z PVC 4032LA</t>
  </si>
  <si>
    <t>00320</t>
  </si>
  <si>
    <t>krabice rozv. D9025/Z</t>
  </si>
  <si>
    <t>30014</t>
  </si>
  <si>
    <t>lišta vkládací LHD 20x20</t>
  </si>
  <si>
    <t>33746</t>
  </si>
  <si>
    <t>CY(H07V-U) 6mm2 zelenožlutý</t>
  </si>
  <si>
    <t>33914</t>
  </si>
  <si>
    <t>CYKY-J 3x1.5mm2</t>
  </si>
  <si>
    <t>42232</t>
  </si>
  <si>
    <t>JYTY 2x1mm2</t>
  </si>
  <si>
    <t>42242</t>
  </si>
  <si>
    <t>JYTY 3x1mm2</t>
  </si>
  <si>
    <t>HZS</t>
  </si>
  <si>
    <t>Hodinové zúčtovací sazby</t>
  </si>
  <si>
    <t>Pol30</t>
  </si>
  <si>
    <t>spolupráce s ostatními řemesly</t>
  </si>
  <si>
    <t>hod.</t>
  </si>
  <si>
    <t>512</t>
  </si>
  <si>
    <t>Pol31</t>
  </si>
  <si>
    <t>montážní plošina pro kabelové trasy</t>
  </si>
  <si>
    <t>VRN</t>
  </si>
  <si>
    <t>GZS</t>
  </si>
  <si>
    <t>GZS z C21M a navázaného materiálu</t>
  </si>
  <si>
    <t>1024</t>
  </si>
  <si>
    <t>-1546007218</t>
  </si>
  <si>
    <t>PM1</t>
  </si>
  <si>
    <t>Podružný materiál k C21M</t>
  </si>
  <si>
    <t>846160579</t>
  </si>
  <si>
    <t>PPV</t>
  </si>
  <si>
    <t>Podíl přidružených výkonů z C21M a navázaného materiálu</t>
  </si>
  <si>
    <t>938389293</t>
  </si>
  <si>
    <t>P.3 - Vedlejší rozpočtové náklady</t>
  </si>
  <si>
    <t xml:space="preserve">    VRN3 - Zařízení staveniště</t>
  </si>
  <si>
    <t>VRN3</t>
  </si>
  <si>
    <t>Zařízení staveniště</t>
  </si>
  <si>
    <t>030001000</t>
  </si>
  <si>
    <t>…</t>
  </si>
  <si>
    <t>1813336956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</si>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</sst>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5"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18"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9"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5"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3" fillId="2" borderId="0" xfId="0" applyFont="1" applyFill="1" applyAlignment="1">
      <alignment horizontal="left" vertical="center"/>
    </xf>
    <xf numFmtId="0" fontId="32"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33" t="s">
        <v>28</v>
      </c>
      <c r="AL9" s="28"/>
      <c r="AM9" s="28"/>
      <c r="AN9" s="41" t="s">
        <v>29</v>
      </c>
      <c r="AO9" s="28"/>
      <c r="AP9" s="28"/>
      <c r="AQ9" s="30"/>
      <c r="BE9" s="38"/>
      <c r="BS9" s="23" t="s">
        <v>8</v>
      </c>
    </row>
    <row r="10" ht="14.4" customHeight="1">
      <c r="B10" s="27"/>
      <c r="C10" s="28"/>
      <c r="D10" s="39"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31</v>
      </c>
      <c r="AL10" s="28"/>
      <c r="AM10" s="28"/>
      <c r="AN10" s="34" t="s">
        <v>32</v>
      </c>
      <c r="AO10" s="28"/>
      <c r="AP10" s="28"/>
      <c r="AQ10" s="30"/>
      <c r="BE10" s="38"/>
      <c r="BS10" s="23" t="s">
        <v>8</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35</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36</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31</v>
      </c>
      <c r="AL13" s="28"/>
      <c r="AM13" s="28"/>
      <c r="AN13" s="42" t="s">
        <v>37</v>
      </c>
      <c r="AO13" s="28"/>
      <c r="AP13" s="28"/>
      <c r="AQ13" s="30"/>
      <c r="BE13" s="38"/>
      <c r="BS13" s="23" t="s">
        <v>8</v>
      </c>
    </row>
    <row r="14">
      <c r="B14" s="27"/>
      <c r="C14" s="28"/>
      <c r="D14" s="28"/>
      <c r="E14" s="42" t="s">
        <v>37</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34</v>
      </c>
      <c r="AL14" s="28"/>
      <c r="AM14" s="28"/>
      <c r="AN14" s="42" t="s">
        <v>37</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38</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31</v>
      </c>
      <c r="AL16" s="28"/>
      <c r="AM16" s="28"/>
      <c r="AN16" s="34" t="s">
        <v>39</v>
      </c>
      <c r="AO16" s="28"/>
      <c r="AP16" s="28"/>
      <c r="AQ16" s="30"/>
      <c r="BE16" s="38"/>
      <c r="BS16" s="23" t="s">
        <v>6</v>
      </c>
    </row>
    <row r="17" ht="18.48"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41</v>
      </c>
      <c r="AO17" s="28"/>
      <c r="AP17" s="28"/>
      <c r="AQ17" s="30"/>
      <c r="BE17" s="38"/>
      <c r="BS17" s="23" t="s">
        <v>42</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43</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99.75" customHeight="1">
      <c r="B20" s="27"/>
      <c r="C20" s="28"/>
      <c r="D20" s="28"/>
      <c r="E20" s="44" t="s">
        <v>44</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45</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46</v>
      </c>
      <c r="M25" s="52"/>
      <c r="N25" s="52"/>
      <c r="O25" s="52"/>
      <c r="P25" s="47"/>
      <c r="Q25" s="47"/>
      <c r="R25" s="47"/>
      <c r="S25" s="47"/>
      <c r="T25" s="47"/>
      <c r="U25" s="47"/>
      <c r="V25" s="47"/>
      <c r="W25" s="52" t="s">
        <v>47</v>
      </c>
      <c r="X25" s="52"/>
      <c r="Y25" s="52"/>
      <c r="Z25" s="52"/>
      <c r="AA25" s="52"/>
      <c r="AB25" s="52"/>
      <c r="AC25" s="52"/>
      <c r="AD25" s="52"/>
      <c r="AE25" s="52"/>
      <c r="AF25" s="47"/>
      <c r="AG25" s="47"/>
      <c r="AH25" s="47"/>
      <c r="AI25" s="47"/>
      <c r="AJ25" s="47"/>
      <c r="AK25" s="52" t="s">
        <v>48</v>
      </c>
      <c r="AL25" s="52"/>
      <c r="AM25" s="52"/>
      <c r="AN25" s="52"/>
      <c r="AO25" s="52"/>
      <c r="AP25" s="47"/>
      <c r="AQ25" s="51"/>
      <c r="BE25" s="38"/>
    </row>
    <row r="26" s="2" customFormat="1" ht="14.4" customHeight="1">
      <c r="B26" s="53"/>
      <c r="C26" s="54"/>
      <c r="D26" s="55" t="s">
        <v>49</v>
      </c>
      <c r="E26" s="54"/>
      <c r="F26" s="55" t="s">
        <v>50</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51</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52</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53</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54</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55</v>
      </c>
      <c r="E32" s="61"/>
      <c r="F32" s="61"/>
      <c r="G32" s="61"/>
      <c r="H32" s="61"/>
      <c r="I32" s="61"/>
      <c r="J32" s="61"/>
      <c r="K32" s="61"/>
      <c r="L32" s="61"/>
      <c r="M32" s="61"/>
      <c r="N32" s="61"/>
      <c r="O32" s="61"/>
      <c r="P32" s="61"/>
      <c r="Q32" s="61"/>
      <c r="R32" s="61"/>
      <c r="S32" s="61"/>
      <c r="T32" s="62" t="s">
        <v>56</v>
      </c>
      <c r="U32" s="61"/>
      <c r="V32" s="61"/>
      <c r="W32" s="61"/>
      <c r="X32" s="63" t="s">
        <v>57</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58</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PK-19-1007-B-V</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Energetické úspory výrobních hal I, II, III - BOHEMIA RINGS s.r.o. - Vytápění</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Zámrsk</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3. 10. 2019</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30</v>
      </c>
      <c r="D46" s="74"/>
      <c r="E46" s="74"/>
      <c r="F46" s="74"/>
      <c r="G46" s="74"/>
      <c r="H46" s="74"/>
      <c r="I46" s="74"/>
      <c r="J46" s="74"/>
      <c r="K46" s="74"/>
      <c r="L46" s="77" t="str">
        <f>IF(E11= "","",E11)</f>
        <v>BOHEMIA RINGS s.r.o, č. p. 10, 565 43 Zámrsk</v>
      </c>
      <c r="M46" s="74"/>
      <c r="N46" s="74"/>
      <c r="O46" s="74"/>
      <c r="P46" s="74"/>
      <c r="Q46" s="74"/>
      <c r="R46" s="74"/>
      <c r="S46" s="74"/>
      <c r="T46" s="74"/>
      <c r="U46" s="74"/>
      <c r="V46" s="74"/>
      <c r="W46" s="74"/>
      <c r="X46" s="74"/>
      <c r="Y46" s="74"/>
      <c r="Z46" s="74"/>
      <c r="AA46" s="74"/>
      <c r="AB46" s="74"/>
      <c r="AC46" s="74"/>
      <c r="AD46" s="74"/>
      <c r="AE46" s="74"/>
      <c r="AF46" s="74"/>
      <c r="AG46" s="74"/>
      <c r="AH46" s="74"/>
      <c r="AI46" s="76" t="s">
        <v>38</v>
      </c>
      <c r="AJ46" s="74"/>
      <c r="AK46" s="74"/>
      <c r="AL46" s="74"/>
      <c r="AM46" s="77" t="str">
        <f>IF(E17="","",E17)</f>
        <v>PK Adamec s.r.o., Komenského 42/I, 561 51 Letohrad</v>
      </c>
      <c r="AN46" s="77"/>
      <c r="AO46" s="77"/>
      <c r="AP46" s="77"/>
      <c r="AQ46" s="74"/>
      <c r="AR46" s="72"/>
      <c r="AS46" s="86" t="s">
        <v>59</v>
      </c>
      <c r="AT46" s="87"/>
      <c r="AU46" s="88"/>
      <c r="AV46" s="88"/>
      <c r="AW46" s="88"/>
      <c r="AX46" s="88"/>
      <c r="AY46" s="88"/>
      <c r="AZ46" s="88"/>
      <c r="BA46" s="88"/>
      <c r="BB46" s="88"/>
      <c r="BC46" s="88"/>
      <c r="BD46" s="89"/>
    </row>
    <row r="47" s="1" customFormat="1">
      <c r="B47" s="46"/>
      <c r="C47" s="76" t="s">
        <v>36</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60</v>
      </c>
      <c r="D49" s="97"/>
      <c r="E49" s="97"/>
      <c r="F49" s="97"/>
      <c r="G49" s="97"/>
      <c r="H49" s="98"/>
      <c r="I49" s="99" t="s">
        <v>61</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62</v>
      </c>
      <c r="AH49" s="97"/>
      <c r="AI49" s="97"/>
      <c r="AJ49" s="97"/>
      <c r="AK49" s="97"/>
      <c r="AL49" s="97"/>
      <c r="AM49" s="97"/>
      <c r="AN49" s="99" t="s">
        <v>63</v>
      </c>
      <c r="AO49" s="97"/>
      <c r="AP49" s="97"/>
      <c r="AQ49" s="101" t="s">
        <v>64</v>
      </c>
      <c r="AR49" s="72"/>
      <c r="AS49" s="102" t="s">
        <v>65</v>
      </c>
      <c r="AT49" s="103" t="s">
        <v>66</v>
      </c>
      <c r="AU49" s="103" t="s">
        <v>67</v>
      </c>
      <c r="AV49" s="103" t="s">
        <v>68</v>
      </c>
      <c r="AW49" s="103" t="s">
        <v>69</v>
      </c>
      <c r="AX49" s="103" t="s">
        <v>70</v>
      </c>
      <c r="AY49" s="103" t="s">
        <v>71</v>
      </c>
      <c r="AZ49" s="103" t="s">
        <v>72</v>
      </c>
      <c r="BA49" s="103" t="s">
        <v>73</v>
      </c>
      <c r="BB49" s="103" t="s">
        <v>74</v>
      </c>
      <c r="BC49" s="103" t="s">
        <v>75</v>
      </c>
      <c r="BD49" s="104" t="s">
        <v>76</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77</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78</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79</v>
      </c>
      <c r="BT51" s="117" t="s">
        <v>80</v>
      </c>
      <c r="BU51" s="118" t="s">
        <v>81</v>
      </c>
      <c r="BV51" s="117" t="s">
        <v>82</v>
      </c>
      <c r="BW51" s="117" t="s">
        <v>7</v>
      </c>
      <c r="BX51" s="117" t="s">
        <v>83</v>
      </c>
      <c r="CL51" s="117" t="s">
        <v>21</v>
      </c>
    </row>
    <row r="52" s="5" customFormat="1" ht="16.5" customHeight="1">
      <c r="B52" s="119"/>
      <c r="C52" s="120"/>
      <c r="D52" s="121" t="s">
        <v>84</v>
      </c>
      <c r="E52" s="121"/>
      <c r="F52" s="121"/>
      <c r="G52" s="121"/>
      <c r="H52" s="121"/>
      <c r="I52" s="122"/>
      <c r="J52" s="121" t="s">
        <v>85</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ROUND(SUM(AG53:AG55),2)</f>
        <v>0</v>
      </c>
      <c r="AH52" s="122"/>
      <c r="AI52" s="122"/>
      <c r="AJ52" s="122"/>
      <c r="AK52" s="122"/>
      <c r="AL52" s="122"/>
      <c r="AM52" s="122"/>
      <c r="AN52" s="124">
        <f>SUM(AG52,AT52)</f>
        <v>0</v>
      </c>
      <c r="AO52" s="122"/>
      <c r="AP52" s="122"/>
      <c r="AQ52" s="125" t="s">
        <v>86</v>
      </c>
      <c r="AR52" s="126"/>
      <c r="AS52" s="127">
        <f>ROUND(SUM(AS53:AS55),2)</f>
        <v>0</v>
      </c>
      <c r="AT52" s="128">
        <f>ROUND(SUM(AV52:AW52),2)</f>
        <v>0</v>
      </c>
      <c r="AU52" s="129">
        <f>ROUND(SUM(AU53:AU55),5)</f>
        <v>0</v>
      </c>
      <c r="AV52" s="128">
        <f>ROUND(AZ52*L26,2)</f>
        <v>0</v>
      </c>
      <c r="AW52" s="128">
        <f>ROUND(BA52*L27,2)</f>
        <v>0</v>
      </c>
      <c r="AX52" s="128">
        <f>ROUND(BB52*L26,2)</f>
        <v>0</v>
      </c>
      <c r="AY52" s="128">
        <f>ROUND(BC52*L27,2)</f>
        <v>0</v>
      </c>
      <c r="AZ52" s="128">
        <f>ROUND(SUM(AZ53:AZ55),2)</f>
        <v>0</v>
      </c>
      <c r="BA52" s="128">
        <f>ROUND(SUM(BA53:BA55),2)</f>
        <v>0</v>
      </c>
      <c r="BB52" s="128">
        <f>ROUND(SUM(BB53:BB55),2)</f>
        <v>0</v>
      </c>
      <c r="BC52" s="128">
        <f>ROUND(SUM(BC53:BC55),2)</f>
        <v>0</v>
      </c>
      <c r="BD52" s="130">
        <f>ROUND(SUM(BD53:BD55),2)</f>
        <v>0</v>
      </c>
      <c r="BS52" s="131" t="s">
        <v>79</v>
      </c>
      <c r="BT52" s="131" t="s">
        <v>87</v>
      </c>
      <c r="BU52" s="131" t="s">
        <v>81</v>
      </c>
      <c r="BV52" s="131" t="s">
        <v>82</v>
      </c>
      <c r="BW52" s="131" t="s">
        <v>88</v>
      </c>
      <c r="BX52" s="131" t="s">
        <v>7</v>
      </c>
      <c r="CL52" s="131" t="s">
        <v>21</v>
      </c>
      <c r="CM52" s="131" t="s">
        <v>89</v>
      </c>
    </row>
    <row r="53" s="6" customFormat="1" ht="16.5" customHeight="1">
      <c r="A53" s="132" t="s">
        <v>90</v>
      </c>
      <c r="B53" s="133"/>
      <c r="C53" s="134"/>
      <c r="D53" s="134"/>
      <c r="E53" s="135" t="s">
        <v>91</v>
      </c>
      <c r="F53" s="135"/>
      <c r="G53" s="135"/>
      <c r="H53" s="135"/>
      <c r="I53" s="135"/>
      <c r="J53" s="134"/>
      <c r="K53" s="135" t="s">
        <v>85</v>
      </c>
      <c r="L53" s="135"/>
      <c r="M53" s="135"/>
      <c r="N53" s="135"/>
      <c r="O53" s="135"/>
      <c r="P53" s="135"/>
      <c r="Q53" s="135"/>
      <c r="R53" s="135"/>
      <c r="S53" s="135"/>
      <c r="T53" s="135"/>
      <c r="U53" s="135"/>
      <c r="V53" s="135"/>
      <c r="W53" s="135"/>
      <c r="X53" s="135"/>
      <c r="Y53" s="135"/>
      <c r="Z53" s="135"/>
      <c r="AA53" s="135"/>
      <c r="AB53" s="135"/>
      <c r="AC53" s="135"/>
      <c r="AD53" s="135"/>
      <c r="AE53" s="135"/>
      <c r="AF53" s="135"/>
      <c r="AG53" s="136">
        <f>'P.1 - Plynofikace'!J29</f>
        <v>0</v>
      </c>
      <c r="AH53" s="134"/>
      <c r="AI53" s="134"/>
      <c r="AJ53" s="134"/>
      <c r="AK53" s="134"/>
      <c r="AL53" s="134"/>
      <c r="AM53" s="134"/>
      <c r="AN53" s="136">
        <f>SUM(AG53,AT53)</f>
        <v>0</v>
      </c>
      <c r="AO53" s="134"/>
      <c r="AP53" s="134"/>
      <c r="AQ53" s="137" t="s">
        <v>92</v>
      </c>
      <c r="AR53" s="138"/>
      <c r="AS53" s="139">
        <v>0</v>
      </c>
      <c r="AT53" s="140">
        <f>ROUND(SUM(AV53:AW53),2)</f>
        <v>0</v>
      </c>
      <c r="AU53" s="141">
        <f>'P.1 - Plynofikace'!P94</f>
        <v>0</v>
      </c>
      <c r="AV53" s="140">
        <f>'P.1 - Plynofikace'!J32</f>
        <v>0</v>
      </c>
      <c r="AW53" s="140">
        <f>'P.1 - Plynofikace'!J33</f>
        <v>0</v>
      </c>
      <c r="AX53" s="140">
        <f>'P.1 - Plynofikace'!J34</f>
        <v>0</v>
      </c>
      <c r="AY53" s="140">
        <f>'P.1 - Plynofikace'!J35</f>
        <v>0</v>
      </c>
      <c r="AZ53" s="140">
        <f>'P.1 - Plynofikace'!F32</f>
        <v>0</v>
      </c>
      <c r="BA53" s="140">
        <f>'P.1 - Plynofikace'!F33</f>
        <v>0</v>
      </c>
      <c r="BB53" s="140">
        <f>'P.1 - Plynofikace'!F34</f>
        <v>0</v>
      </c>
      <c r="BC53" s="140">
        <f>'P.1 - Plynofikace'!F35</f>
        <v>0</v>
      </c>
      <c r="BD53" s="142">
        <f>'P.1 - Plynofikace'!F36</f>
        <v>0</v>
      </c>
      <c r="BT53" s="143" t="s">
        <v>89</v>
      </c>
      <c r="BV53" s="143" t="s">
        <v>82</v>
      </c>
      <c r="BW53" s="143" t="s">
        <v>93</v>
      </c>
      <c r="BX53" s="143" t="s">
        <v>88</v>
      </c>
      <c r="CL53" s="143" t="s">
        <v>21</v>
      </c>
    </row>
    <row r="54" s="6" customFormat="1" ht="16.5" customHeight="1">
      <c r="A54" s="132" t="s">
        <v>90</v>
      </c>
      <c r="B54" s="133"/>
      <c r="C54" s="134"/>
      <c r="D54" s="134"/>
      <c r="E54" s="135" t="s">
        <v>94</v>
      </c>
      <c r="F54" s="135"/>
      <c r="G54" s="135"/>
      <c r="H54" s="135"/>
      <c r="I54" s="135"/>
      <c r="J54" s="134"/>
      <c r="K54" s="135" t="s">
        <v>95</v>
      </c>
      <c r="L54" s="135"/>
      <c r="M54" s="135"/>
      <c r="N54" s="135"/>
      <c r="O54" s="135"/>
      <c r="P54" s="135"/>
      <c r="Q54" s="135"/>
      <c r="R54" s="135"/>
      <c r="S54" s="135"/>
      <c r="T54" s="135"/>
      <c r="U54" s="135"/>
      <c r="V54" s="135"/>
      <c r="W54" s="135"/>
      <c r="X54" s="135"/>
      <c r="Y54" s="135"/>
      <c r="Z54" s="135"/>
      <c r="AA54" s="135"/>
      <c r="AB54" s="135"/>
      <c r="AC54" s="135"/>
      <c r="AD54" s="135"/>
      <c r="AE54" s="135"/>
      <c r="AF54" s="135"/>
      <c r="AG54" s="136">
        <f>'P.2 - Elektroinstalace'!J29</f>
        <v>0</v>
      </c>
      <c r="AH54" s="134"/>
      <c r="AI54" s="134"/>
      <c r="AJ54" s="134"/>
      <c r="AK54" s="134"/>
      <c r="AL54" s="134"/>
      <c r="AM54" s="134"/>
      <c r="AN54" s="136">
        <f>SUM(AG54,AT54)</f>
        <v>0</v>
      </c>
      <c r="AO54" s="134"/>
      <c r="AP54" s="134"/>
      <c r="AQ54" s="137" t="s">
        <v>92</v>
      </c>
      <c r="AR54" s="138"/>
      <c r="AS54" s="139">
        <v>0</v>
      </c>
      <c r="AT54" s="140">
        <f>ROUND(SUM(AV54:AW54),2)</f>
        <v>0</v>
      </c>
      <c r="AU54" s="141">
        <f>'P.2 - Elektroinstalace'!P87</f>
        <v>0</v>
      </c>
      <c r="AV54" s="140">
        <f>'P.2 - Elektroinstalace'!J32</f>
        <v>0</v>
      </c>
      <c r="AW54" s="140">
        <f>'P.2 - Elektroinstalace'!J33</f>
        <v>0</v>
      </c>
      <c r="AX54" s="140">
        <f>'P.2 - Elektroinstalace'!J34</f>
        <v>0</v>
      </c>
      <c r="AY54" s="140">
        <f>'P.2 - Elektroinstalace'!J35</f>
        <v>0</v>
      </c>
      <c r="AZ54" s="140">
        <f>'P.2 - Elektroinstalace'!F32</f>
        <v>0</v>
      </c>
      <c r="BA54" s="140">
        <f>'P.2 - Elektroinstalace'!F33</f>
        <v>0</v>
      </c>
      <c r="BB54" s="140">
        <f>'P.2 - Elektroinstalace'!F34</f>
        <v>0</v>
      </c>
      <c r="BC54" s="140">
        <f>'P.2 - Elektroinstalace'!F35</f>
        <v>0</v>
      </c>
      <c r="BD54" s="142">
        <f>'P.2 - Elektroinstalace'!F36</f>
        <v>0</v>
      </c>
      <c r="BT54" s="143" t="s">
        <v>89</v>
      </c>
      <c r="BV54" s="143" t="s">
        <v>82</v>
      </c>
      <c r="BW54" s="143" t="s">
        <v>96</v>
      </c>
      <c r="BX54" s="143" t="s">
        <v>88</v>
      </c>
      <c r="CL54" s="143" t="s">
        <v>78</v>
      </c>
    </row>
    <row r="55" s="6" customFormat="1" ht="16.5" customHeight="1">
      <c r="A55" s="132" t="s">
        <v>90</v>
      </c>
      <c r="B55" s="133"/>
      <c r="C55" s="134"/>
      <c r="D55" s="134"/>
      <c r="E55" s="135" t="s">
        <v>97</v>
      </c>
      <c r="F55" s="135"/>
      <c r="G55" s="135"/>
      <c r="H55" s="135"/>
      <c r="I55" s="135"/>
      <c r="J55" s="134"/>
      <c r="K55" s="135" t="s">
        <v>98</v>
      </c>
      <c r="L55" s="135"/>
      <c r="M55" s="135"/>
      <c r="N55" s="135"/>
      <c r="O55" s="135"/>
      <c r="P55" s="135"/>
      <c r="Q55" s="135"/>
      <c r="R55" s="135"/>
      <c r="S55" s="135"/>
      <c r="T55" s="135"/>
      <c r="U55" s="135"/>
      <c r="V55" s="135"/>
      <c r="W55" s="135"/>
      <c r="X55" s="135"/>
      <c r="Y55" s="135"/>
      <c r="Z55" s="135"/>
      <c r="AA55" s="135"/>
      <c r="AB55" s="135"/>
      <c r="AC55" s="135"/>
      <c r="AD55" s="135"/>
      <c r="AE55" s="135"/>
      <c r="AF55" s="135"/>
      <c r="AG55" s="136">
        <f>'P.3 - Vedlejší rozpočtové...'!J29</f>
        <v>0</v>
      </c>
      <c r="AH55" s="134"/>
      <c r="AI55" s="134"/>
      <c r="AJ55" s="134"/>
      <c r="AK55" s="134"/>
      <c r="AL55" s="134"/>
      <c r="AM55" s="134"/>
      <c r="AN55" s="136">
        <f>SUM(AG55,AT55)</f>
        <v>0</v>
      </c>
      <c r="AO55" s="134"/>
      <c r="AP55" s="134"/>
      <c r="AQ55" s="137" t="s">
        <v>92</v>
      </c>
      <c r="AR55" s="138"/>
      <c r="AS55" s="144">
        <v>0</v>
      </c>
      <c r="AT55" s="145">
        <f>ROUND(SUM(AV55:AW55),2)</f>
        <v>0</v>
      </c>
      <c r="AU55" s="146">
        <f>'P.3 - Vedlejší rozpočtové...'!P84</f>
        <v>0</v>
      </c>
      <c r="AV55" s="145">
        <f>'P.3 - Vedlejší rozpočtové...'!J32</f>
        <v>0</v>
      </c>
      <c r="AW55" s="145">
        <f>'P.3 - Vedlejší rozpočtové...'!J33</f>
        <v>0</v>
      </c>
      <c r="AX55" s="145">
        <f>'P.3 - Vedlejší rozpočtové...'!J34</f>
        <v>0</v>
      </c>
      <c r="AY55" s="145">
        <f>'P.3 - Vedlejší rozpočtové...'!J35</f>
        <v>0</v>
      </c>
      <c r="AZ55" s="145">
        <f>'P.3 - Vedlejší rozpočtové...'!F32</f>
        <v>0</v>
      </c>
      <c r="BA55" s="145">
        <f>'P.3 - Vedlejší rozpočtové...'!F33</f>
        <v>0</v>
      </c>
      <c r="BB55" s="145">
        <f>'P.3 - Vedlejší rozpočtové...'!F34</f>
        <v>0</v>
      </c>
      <c r="BC55" s="145">
        <f>'P.3 - Vedlejší rozpočtové...'!F35</f>
        <v>0</v>
      </c>
      <c r="BD55" s="147">
        <f>'P.3 - Vedlejší rozpočtové...'!F36</f>
        <v>0</v>
      </c>
      <c r="BT55" s="143" t="s">
        <v>89</v>
      </c>
      <c r="BV55" s="143" t="s">
        <v>82</v>
      </c>
      <c r="BW55" s="143" t="s">
        <v>99</v>
      </c>
      <c r="BX55" s="143" t="s">
        <v>88</v>
      </c>
      <c r="CL55" s="143" t="s">
        <v>21</v>
      </c>
    </row>
    <row r="56" s="1" customFormat="1" ht="30" customHeight="1">
      <c r="B56" s="46"/>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2"/>
    </row>
    <row r="57" s="1" customFormat="1" ht="6.96" customHeight="1">
      <c r="B57" s="67"/>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72"/>
    </row>
  </sheetData>
  <sheetProtection sheet="1" formatColumns="0" formatRows="0" objects="1" scenarios="1" spinCount="100000" saltValue="EZ4skJQHyUgPZh+m9IFGowdTH3p0qWwjntEQksACvuFeS4DXKMseoE6nKIjhKWyVYMijigPhVL/Cte1emdaLgQ==" hashValue="qtM4CSsnOwO2wLvAdYZH24JxVTXEoSfMQP8mgS5TZhmnrSQ9MGViFSuCw/yAJxYgJHqrLGz/CwqO64ptVIx9oQ=="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N55:AP55"/>
    <mergeCell ref="AG55:AM55"/>
    <mergeCell ref="E55:I55"/>
    <mergeCell ref="K55:AF55"/>
    <mergeCell ref="AG51:AM51"/>
    <mergeCell ref="AN51:AP51"/>
    <mergeCell ref="AR2:BE2"/>
  </mergeCells>
  <hyperlinks>
    <hyperlink ref="K1:S1" location="C2" display="1) Rekapitulace stavby"/>
    <hyperlink ref="W1:AI1" location="C51" display="2) Rekapitulace objektů stavby a soupisů prací"/>
    <hyperlink ref="A53" location="'P.1 - Plynofikace'!C2" display="/"/>
    <hyperlink ref="A54" location="'P.2 - Elektroinstalace'!C2" display="/"/>
    <hyperlink ref="A55" location="'P.3 - Vedlejší rozpočtové...'!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49"/>
      <c r="C1" s="149"/>
      <c r="D1" s="150" t="s">
        <v>1</v>
      </c>
      <c r="E1" s="149"/>
      <c r="F1" s="151" t="s">
        <v>100</v>
      </c>
      <c r="G1" s="151" t="s">
        <v>101</v>
      </c>
      <c r="H1" s="151"/>
      <c r="I1" s="152"/>
      <c r="J1" s="151" t="s">
        <v>102</v>
      </c>
      <c r="K1" s="150" t="s">
        <v>103</v>
      </c>
      <c r="L1" s="151" t="s">
        <v>104</v>
      </c>
      <c r="M1" s="151"/>
      <c r="N1" s="151"/>
      <c r="O1" s="151"/>
      <c r="P1" s="151"/>
      <c r="Q1" s="151"/>
      <c r="R1" s="151"/>
      <c r="S1" s="151"/>
      <c r="T1" s="15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93</v>
      </c>
    </row>
    <row r="3" ht="6.96" customHeight="1">
      <c r="B3" s="24"/>
      <c r="C3" s="25"/>
      <c r="D3" s="25"/>
      <c r="E3" s="25"/>
      <c r="F3" s="25"/>
      <c r="G3" s="25"/>
      <c r="H3" s="25"/>
      <c r="I3" s="153"/>
      <c r="J3" s="25"/>
      <c r="K3" s="26"/>
      <c r="AT3" s="23" t="s">
        <v>89</v>
      </c>
    </row>
    <row r="4" ht="36.96" customHeight="1">
      <c r="B4" s="27"/>
      <c r="C4" s="28"/>
      <c r="D4" s="29" t="s">
        <v>105</v>
      </c>
      <c r="E4" s="28"/>
      <c r="F4" s="28"/>
      <c r="G4" s="28"/>
      <c r="H4" s="28"/>
      <c r="I4" s="154"/>
      <c r="J4" s="28"/>
      <c r="K4" s="30"/>
      <c r="M4" s="31" t="s">
        <v>12</v>
      </c>
      <c r="AT4" s="23" t="s">
        <v>6</v>
      </c>
    </row>
    <row r="5" ht="6.96" customHeight="1">
      <c r="B5" s="27"/>
      <c r="C5" s="28"/>
      <c r="D5" s="28"/>
      <c r="E5" s="28"/>
      <c r="F5" s="28"/>
      <c r="G5" s="28"/>
      <c r="H5" s="28"/>
      <c r="I5" s="154"/>
      <c r="J5" s="28"/>
      <c r="K5" s="30"/>
    </row>
    <row r="6">
      <c r="B6" s="27"/>
      <c r="C6" s="28"/>
      <c r="D6" s="39" t="s">
        <v>18</v>
      </c>
      <c r="E6" s="28"/>
      <c r="F6" s="28"/>
      <c r="G6" s="28"/>
      <c r="H6" s="28"/>
      <c r="I6" s="154"/>
      <c r="J6" s="28"/>
      <c r="K6" s="30"/>
    </row>
    <row r="7" ht="16.5" customHeight="1">
      <c r="B7" s="27"/>
      <c r="C7" s="28"/>
      <c r="D7" s="28"/>
      <c r="E7" s="155" t="str">
        <f>'Rekapitulace stavby'!K6</f>
        <v>Energetické úspory výrobních hal I, II, III - BOHEMIA RINGS s.r.o. - Vytápění</v>
      </c>
      <c r="F7" s="39"/>
      <c r="G7" s="39"/>
      <c r="H7" s="39"/>
      <c r="I7" s="154"/>
      <c r="J7" s="28"/>
      <c r="K7" s="30"/>
    </row>
    <row r="8">
      <c r="B8" s="27"/>
      <c r="C8" s="28"/>
      <c r="D8" s="39" t="s">
        <v>106</v>
      </c>
      <c r="E8" s="28"/>
      <c r="F8" s="28"/>
      <c r="G8" s="28"/>
      <c r="H8" s="28"/>
      <c r="I8" s="154"/>
      <c r="J8" s="28"/>
      <c r="K8" s="30"/>
    </row>
    <row r="9" s="1" customFormat="1" ht="16.5" customHeight="1">
      <c r="B9" s="46"/>
      <c r="C9" s="47"/>
      <c r="D9" s="47"/>
      <c r="E9" s="155" t="s">
        <v>107</v>
      </c>
      <c r="F9" s="47"/>
      <c r="G9" s="47"/>
      <c r="H9" s="47"/>
      <c r="I9" s="156"/>
      <c r="J9" s="47"/>
      <c r="K9" s="51"/>
    </row>
    <row r="10" s="1" customFormat="1">
      <c r="B10" s="46"/>
      <c r="C10" s="47"/>
      <c r="D10" s="39" t="s">
        <v>108</v>
      </c>
      <c r="E10" s="47"/>
      <c r="F10" s="47"/>
      <c r="G10" s="47"/>
      <c r="H10" s="47"/>
      <c r="I10" s="156"/>
      <c r="J10" s="47"/>
      <c r="K10" s="51"/>
    </row>
    <row r="11" s="1" customFormat="1" ht="36.96" customHeight="1">
      <c r="B11" s="46"/>
      <c r="C11" s="47"/>
      <c r="D11" s="47"/>
      <c r="E11" s="157" t="s">
        <v>109</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39" t="s">
        <v>20</v>
      </c>
      <c r="E13" s="47"/>
      <c r="F13" s="34" t="s">
        <v>21</v>
      </c>
      <c r="G13" s="47"/>
      <c r="H13" s="47"/>
      <c r="I13" s="158" t="s">
        <v>22</v>
      </c>
      <c r="J13" s="34" t="s">
        <v>23</v>
      </c>
      <c r="K13" s="51"/>
    </row>
    <row r="14" s="1" customFormat="1" ht="14.4" customHeight="1">
      <c r="B14" s="46"/>
      <c r="C14" s="47"/>
      <c r="D14" s="39" t="s">
        <v>24</v>
      </c>
      <c r="E14" s="47"/>
      <c r="F14" s="34" t="s">
        <v>25</v>
      </c>
      <c r="G14" s="47"/>
      <c r="H14" s="47"/>
      <c r="I14" s="158" t="s">
        <v>26</v>
      </c>
      <c r="J14" s="159" t="str">
        <f>'Rekapitulace stavby'!AN8</f>
        <v>3. 10. 2019</v>
      </c>
      <c r="K14" s="51"/>
    </row>
    <row r="15" s="1" customFormat="1" ht="10.8" customHeight="1">
      <c r="B15" s="46"/>
      <c r="C15" s="47"/>
      <c r="D15" s="47"/>
      <c r="E15" s="47"/>
      <c r="F15" s="47"/>
      <c r="G15" s="47"/>
      <c r="H15" s="47"/>
      <c r="I15" s="156"/>
      <c r="J15" s="47"/>
      <c r="K15" s="51"/>
    </row>
    <row r="16" s="1" customFormat="1" ht="14.4" customHeight="1">
      <c r="B16" s="46"/>
      <c r="C16" s="47"/>
      <c r="D16" s="39" t="s">
        <v>30</v>
      </c>
      <c r="E16" s="47"/>
      <c r="F16" s="47"/>
      <c r="G16" s="47"/>
      <c r="H16" s="47"/>
      <c r="I16" s="158" t="s">
        <v>31</v>
      </c>
      <c r="J16" s="34" t="s">
        <v>32</v>
      </c>
      <c r="K16" s="51"/>
    </row>
    <row r="17" s="1" customFormat="1" ht="18" customHeight="1">
      <c r="B17" s="46"/>
      <c r="C17" s="47"/>
      <c r="D17" s="47"/>
      <c r="E17" s="34" t="s">
        <v>33</v>
      </c>
      <c r="F17" s="47"/>
      <c r="G17" s="47"/>
      <c r="H17" s="47"/>
      <c r="I17" s="158" t="s">
        <v>34</v>
      </c>
      <c r="J17" s="34" t="s">
        <v>35</v>
      </c>
      <c r="K17" s="51"/>
    </row>
    <row r="18" s="1" customFormat="1" ht="6.96" customHeight="1">
      <c r="B18" s="46"/>
      <c r="C18" s="47"/>
      <c r="D18" s="47"/>
      <c r="E18" s="47"/>
      <c r="F18" s="47"/>
      <c r="G18" s="47"/>
      <c r="H18" s="47"/>
      <c r="I18" s="156"/>
      <c r="J18" s="47"/>
      <c r="K18" s="51"/>
    </row>
    <row r="19" s="1" customFormat="1" ht="14.4" customHeight="1">
      <c r="B19" s="46"/>
      <c r="C19" s="47"/>
      <c r="D19" s="39" t="s">
        <v>36</v>
      </c>
      <c r="E19" s="47"/>
      <c r="F19" s="47"/>
      <c r="G19" s="47"/>
      <c r="H19" s="47"/>
      <c r="I19" s="158" t="s">
        <v>31</v>
      </c>
      <c r="J19" s="34" t="str">
        <f>IF('Rekapitulace stavby'!AN13="Vyplň údaj","",IF('Rekapitulace stavby'!AN13="","",'Rekapitulace stavby'!AN13))</f>
        <v/>
      </c>
      <c r="K19" s="51"/>
    </row>
    <row r="20" s="1" customFormat="1" ht="18" customHeight="1">
      <c r="B20" s="46"/>
      <c r="C20" s="47"/>
      <c r="D20" s="47"/>
      <c r="E20" s="34" t="str">
        <f>IF('Rekapitulace stavby'!E14="Vyplň údaj","",IF('Rekapitulace stavby'!E14="","",'Rekapitulace stavby'!E14))</f>
        <v/>
      </c>
      <c r="F20" s="47"/>
      <c r="G20" s="47"/>
      <c r="H20" s="47"/>
      <c r="I20" s="158" t="s">
        <v>34</v>
      </c>
      <c r="J20" s="34"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39" t="s">
        <v>38</v>
      </c>
      <c r="E22" s="47"/>
      <c r="F22" s="47"/>
      <c r="G22" s="47"/>
      <c r="H22" s="47"/>
      <c r="I22" s="158" t="s">
        <v>31</v>
      </c>
      <c r="J22" s="34" t="s">
        <v>39</v>
      </c>
      <c r="K22" s="51"/>
    </row>
    <row r="23" s="1" customFormat="1" ht="18" customHeight="1">
      <c r="B23" s="46"/>
      <c r="C23" s="47"/>
      <c r="D23" s="47"/>
      <c r="E23" s="34" t="s">
        <v>40</v>
      </c>
      <c r="F23" s="47"/>
      <c r="G23" s="47"/>
      <c r="H23" s="47"/>
      <c r="I23" s="158" t="s">
        <v>34</v>
      </c>
      <c r="J23" s="34" t="s">
        <v>41</v>
      </c>
      <c r="K23" s="51"/>
    </row>
    <row r="24" s="1" customFormat="1" ht="6.96" customHeight="1">
      <c r="B24" s="46"/>
      <c r="C24" s="47"/>
      <c r="D24" s="47"/>
      <c r="E24" s="47"/>
      <c r="F24" s="47"/>
      <c r="G24" s="47"/>
      <c r="H24" s="47"/>
      <c r="I24" s="156"/>
      <c r="J24" s="47"/>
      <c r="K24" s="51"/>
    </row>
    <row r="25" s="1" customFormat="1" ht="14.4" customHeight="1">
      <c r="B25" s="46"/>
      <c r="C25" s="47"/>
      <c r="D25" s="39" t="s">
        <v>43</v>
      </c>
      <c r="E25" s="47"/>
      <c r="F25" s="47"/>
      <c r="G25" s="47"/>
      <c r="H25" s="47"/>
      <c r="I25" s="156"/>
      <c r="J25" s="47"/>
      <c r="K25" s="51"/>
    </row>
    <row r="26" s="7" customFormat="1" ht="99.75" customHeight="1">
      <c r="B26" s="160"/>
      <c r="C26" s="161"/>
      <c r="D26" s="161"/>
      <c r="E26" s="44" t="s">
        <v>110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45</v>
      </c>
      <c r="E29" s="47"/>
      <c r="F29" s="47"/>
      <c r="G29" s="47"/>
      <c r="H29" s="47"/>
      <c r="I29" s="156"/>
      <c r="J29" s="167">
        <f>ROUND(J94,2)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47</v>
      </c>
      <c r="G31" s="47"/>
      <c r="H31" s="47"/>
      <c r="I31" s="168" t="s">
        <v>46</v>
      </c>
      <c r="J31" s="52" t="s">
        <v>48</v>
      </c>
      <c r="K31" s="51"/>
    </row>
    <row r="32" s="1" customFormat="1" ht="14.4" customHeight="1">
      <c r="B32" s="46"/>
      <c r="C32" s="47"/>
      <c r="D32" s="55" t="s">
        <v>49</v>
      </c>
      <c r="E32" s="55" t="s">
        <v>50</v>
      </c>
      <c r="F32" s="169">
        <f>ROUND(SUM(BE94:BE263), 2)</f>
        <v>0</v>
      </c>
      <c r="G32" s="47"/>
      <c r="H32" s="47"/>
      <c r="I32" s="170">
        <v>0.20999999999999999</v>
      </c>
      <c r="J32" s="169">
        <f>ROUND(ROUND((SUM(BE94:BE263)), 2)*I32, 2)</f>
        <v>0</v>
      </c>
      <c r="K32" s="51"/>
    </row>
    <row r="33" s="1" customFormat="1" ht="14.4" customHeight="1">
      <c r="B33" s="46"/>
      <c r="C33" s="47"/>
      <c r="D33" s="47"/>
      <c r="E33" s="55" t="s">
        <v>51</v>
      </c>
      <c r="F33" s="169">
        <f>ROUND(SUM(BF94:BF263), 2)</f>
        <v>0</v>
      </c>
      <c r="G33" s="47"/>
      <c r="H33" s="47"/>
      <c r="I33" s="170">
        <v>0.14999999999999999</v>
      </c>
      <c r="J33" s="169">
        <f>ROUND(ROUND((SUM(BF94:BF263)), 2)*I33, 2)</f>
        <v>0</v>
      </c>
      <c r="K33" s="51"/>
    </row>
    <row r="34" hidden="1" s="1" customFormat="1" ht="14.4" customHeight="1">
      <c r="B34" s="46"/>
      <c r="C34" s="47"/>
      <c r="D34" s="47"/>
      <c r="E34" s="55" t="s">
        <v>52</v>
      </c>
      <c r="F34" s="169">
        <f>ROUND(SUM(BG94:BG263), 2)</f>
        <v>0</v>
      </c>
      <c r="G34" s="47"/>
      <c r="H34" s="47"/>
      <c r="I34" s="170">
        <v>0.20999999999999999</v>
      </c>
      <c r="J34" s="169">
        <v>0</v>
      </c>
      <c r="K34" s="51"/>
    </row>
    <row r="35" hidden="1" s="1" customFormat="1" ht="14.4" customHeight="1">
      <c r="B35" s="46"/>
      <c r="C35" s="47"/>
      <c r="D35" s="47"/>
      <c r="E35" s="55" t="s">
        <v>53</v>
      </c>
      <c r="F35" s="169">
        <f>ROUND(SUM(BH94:BH263), 2)</f>
        <v>0</v>
      </c>
      <c r="G35" s="47"/>
      <c r="H35" s="47"/>
      <c r="I35" s="170">
        <v>0.14999999999999999</v>
      </c>
      <c r="J35" s="169">
        <v>0</v>
      </c>
      <c r="K35" s="51"/>
    </row>
    <row r="36" hidden="1" s="1" customFormat="1" ht="14.4" customHeight="1">
      <c r="B36" s="46"/>
      <c r="C36" s="47"/>
      <c r="D36" s="47"/>
      <c r="E36" s="55" t="s">
        <v>54</v>
      </c>
      <c r="F36" s="169">
        <f>ROUND(SUM(BI94:BI263),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55</v>
      </c>
      <c r="E38" s="98"/>
      <c r="F38" s="98"/>
      <c r="G38" s="173" t="s">
        <v>56</v>
      </c>
      <c r="H38" s="174" t="s">
        <v>57</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29" t="s">
        <v>111</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39" t="s">
        <v>18</v>
      </c>
      <c r="D46" s="47"/>
      <c r="E46" s="47"/>
      <c r="F46" s="47"/>
      <c r="G46" s="47"/>
      <c r="H46" s="47"/>
      <c r="I46" s="156"/>
      <c r="J46" s="47"/>
      <c r="K46" s="51"/>
    </row>
    <row r="47" s="1" customFormat="1" ht="16.5" customHeight="1">
      <c r="B47" s="46"/>
      <c r="C47" s="47"/>
      <c r="D47" s="47"/>
      <c r="E47" s="155" t="str">
        <f>E7</f>
        <v>Energetické úspory výrobních hal I, II, III - BOHEMIA RINGS s.r.o. - Vytápění</v>
      </c>
      <c r="F47" s="39"/>
      <c r="G47" s="39"/>
      <c r="H47" s="39"/>
      <c r="I47" s="156"/>
      <c r="J47" s="47"/>
      <c r="K47" s="51"/>
    </row>
    <row r="48">
      <c r="B48" s="27"/>
      <c r="C48" s="39" t="s">
        <v>106</v>
      </c>
      <c r="D48" s="28"/>
      <c r="E48" s="28"/>
      <c r="F48" s="28"/>
      <c r="G48" s="28"/>
      <c r="H48" s="28"/>
      <c r="I48" s="154"/>
      <c r="J48" s="28"/>
      <c r="K48" s="30"/>
    </row>
    <row r="49" s="1" customFormat="1" ht="16.5" customHeight="1">
      <c r="B49" s="46"/>
      <c r="C49" s="47"/>
      <c r="D49" s="47"/>
      <c r="E49" s="155" t="s">
        <v>107</v>
      </c>
      <c r="F49" s="47"/>
      <c r="G49" s="47"/>
      <c r="H49" s="47"/>
      <c r="I49" s="156"/>
      <c r="J49" s="47"/>
      <c r="K49" s="51"/>
    </row>
    <row r="50" s="1" customFormat="1" ht="14.4" customHeight="1">
      <c r="B50" s="46"/>
      <c r="C50" s="39" t="s">
        <v>108</v>
      </c>
      <c r="D50" s="47"/>
      <c r="E50" s="47"/>
      <c r="F50" s="47"/>
      <c r="G50" s="47"/>
      <c r="H50" s="47"/>
      <c r="I50" s="156"/>
      <c r="J50" s="47"/>
      <c r="K50" s="51"/>
    </row>
    <row r="51" s="1" customFormat="1" ht="17.25" customHeight="1">
      <c r="B51" s="46"/>
      <c r="C51" s="47"/>
      <c r="D51" s="47"/>
      <c r="E51" s="157" t="str">
        <f>E11</f>
        <v>P.1 - Plynofikace</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39" t="s">
        <v>24</v>
      </c>
      <c r="D53" s="47"/>
      <c r="E53" s="47"/>
      <c r="F53" s="34" t="str">
        <f>F14</f>
        <v>Zámrsk</v>
      </c>
      <c r="G53" s="47"/>
      <c r="H53" s="47"/>
      <c r="I53" s="158" t="s">
        <v>26</v>
      </c>
      <c r="J53" s="159" t="str">
        <f>IF(J14="","",J14)</f>
        <v>3. 10. 2019</v>
      </c>
      <c r="K53" s="51"/>
    </row>
    <row r="54" s="1" customFormat="1" ht="6.96" customHeight="1">
      <c r="B54" s="46"/>
      <c r="C54" s="47"/>
      <c r="D54" s="47"/>
      <c r="E54" s="47"/>
      <c r="F54" s="47"/>
      <c r="G54" s="47"/>
      <c r="H54" s="47"/>
      <c r="I54" s="156"/>
      <c r="J54" s="47"/>
      <c r="K54" s="51"/>
    </row>
    <row r="55" s="1" customFormat="1">
      <c r="B55" s="46"/>
      <c r="C55" s="39" t="s">
        <v>30</v>
      </c>
      <c r="D55" s="47"/>
      <c r="E55" s="47"/>
      <c r="F55" s="34" t="str">
        <f>E17</f>
        <v>BOHEMIA RINGS s.r.o, č. p. 10, 565 43 Zámrsk</v>
      </c>
      <c r="G55" s="47"/>
      <c r="H55" s="47"/>
      <c r="I55" s="158" t="s">
        <v>38</v>
      </c>
      <c r="J55" s="44" t="str">
        <f>E23</f>
        <v>PK Adamec s.r.o., Komenského 42/I, 561 51 Letohrad</v>
      </c>
      <c r="K55" s="51"/>
    </row>
    <row r="56" s="1" customFormat="1" ht="14.4" customHeight="1">
      <c r="B56" s="46"/>
      <c r="C56" s="39" t="s">
        <v>36</v>
      </c>
      <c r="D56" s="47"/>
      <c r="E56" s="47"/>
      <c r="F56" s="34"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112</v>
      </c>
      <c r="D58" s="171"/>
      <c r="E58" s="171"/>
      <c r="F58" s="171"/>
      <c r="G58" s="171"/>
      <c r="H58" s="171"/>
      <c r="I58" s="185"/>
      <c r="J58" s="186" t="s">
        <v>113</v>
      </c>
      <c r="K58" s="187"/>
    </row>
    <row r="59" s="1" customFormat="1" ht="10.32" customHeight="1">
      <c r="B59" s="46"/>
      <c r="C59" s="47"/>
      <c r="D59" s="47"/>
      <c r="E59" s="47"/>
      <c r="F59" s="47"/>
      <c r="G59" s="47"/>
      <c r="H59" s="47"/>
      <c r="I59" s="156"/>
      <c r="J59" s="47"/>
      <c r="K59" s="51"/>
    </row>
    <row r="60" s="1" customFormat="1" ht="29.28" customHeight="1">
      <c r="B60" s="46"/>
      <c r="C60" s="188" t="s">
        <v>114</v>
      </c>
      <c r="D60" s="47"/>
      <c r="E60" s="47"/>
      <c r="F60" s="47"/>
      <c r="G60" s="47"/>
      <c r="H60" s="47"/>
      <c r="I60" s="156"/>
      <c r="J60" s="167">
        <f>J94</f>
        <v>0</v>
      </c>
      <c r="K60" s="51"/>
      <c r="AU60" s="23" t="s">
        <v>115</v>
      </c>
    </row>
    <row r="61" s="8" customFormat="1" ht="24.96" customHeight="1">
      <c r="B61" s="189"/>
      <c r="C61" s="190"/>
      <c r="D61" s="191" t="s">
        <v>116</v>
      </c>
      <c r="E61" s="192"/>
      <c r="F61" s="192"/>
      <c r="G61" s="192"/>
      <c r="H61" s="192"/>
      <c r="I61" s="193"/>
      <c r="J61" s="194">
        <f>J95</f>
        <v>0</v>
      </c>
      <c r="K61" s="195"/>
    </row>
    <row r="62" s="9" customFormat="1" ht="19.92" customHeight="1">
      <c r="B62" s="196"/>
      <c r="C62" s="197"/>
      <c r="D62" s="198" t="s">
        <v>117</v>
      </c>
      <c r="E62" s="199"/>
      <c r="F62" s="199"/>
      <c r="G62" s="199"/>
      <c r="H62" s="199"/>
      <c r="I62" s="200"/>
      <c r="J62" s="201">
        <f>J96</f>
        <v>0</v>
      </c>
      <c r="K62" s="202"/>
    </row>
    <row r="63" s="9" customFormat="1" ht="19.92" customHeight="1">
      <c r="B63" s="196"/>
      <c r="C63" s="197"/>
      <c r="D63" s="198" t="s">
        <v>118</v>
      </c>
      <c r="E63" s="199"/>
      <c r="F63" s="199"/>
      <c r="G63" s="199"/>
      <c r="H63" s="199"/>
      <c r="I63" s="200"/>
      <c r="J63" s="201">
        <f>J102</f>
        <v>0</v>
      </c>
      <c r="K63" s="202"/>
    </row>
    <row r="64" s="9" customFormat="1" ht="19.92" customHeight="1">
      <c r="B64" s="196"/>
      <c r="C64" s="197"/>
      <c r="D64" s="198" t="s">
        <v>119</v>
      </c>
      <c r="E64" s="199"/>
      <c r="F64" s="199"/>
      <c r="G64" s="199"/>
      <c r="H64" s="199"/>
      <c r="I64" s="200"/>
      <c r="J64" s="201">
        <f>J117</f>
        <v>0</v>
      </c>
      <c r="K64" s="202"/>
    </row>
    <row r="65" s="8" customFormat="1" ht="24.96" customHeight="1">
      <c r="B65" s="189"/>
      <c r="C65" s="190"/>
      <c r="D65" s="191" t="s">
        <v>120</v>
      </c>
      <c r="E65" s="192"/>
      <c r="F65" s="192"/>
      <c r="G65" s="192"/>
      <c r="H65" s="192"/>
      <c r="I65" s="193"/>
      <c r="J65" s="194">
        <f>J120</f>
        <v>0</v>
      </c>
      <c r="K65" s="195"/>
    </row>
    <row r="66" s="9" customFormat="1" ht="19.92" customHeight="1">
      <c r="B66" s="196"/>
      <c r="C66" s="197"/>
      <c r="D66" s="198" t="s">
        <v>121</v>
      </c>
      <c r="E66" s="199"/>
      <c r="F66" s="199"/>
      <c r="G66" s="199"/>
      <c r="H66" s="199"/>
      <c r="I66" s="200"/>
      <c r="J66" s="201">
        <f>J121</f>
        <v>0</v>
      </c>
      <c r="K66" s="202"/>
    </row>
    <row r="67" s="9" customFormat="1" ht="19.92" customHeight="1">
      <c r="B67" s="196"/>
      <c r="C67" s="197"/>
      <c r="D67" s="198" t="s">
        <v>122</v>
      </c>
      <c r="E67" s="199"/>
      <c r="F67" s="199"/>
      <c r="G67" s="199"/>
      <c r="H67" s="199"/>
      <c r="I67" s="200"/>
      <c r="J67" s="201">
        <f>J167</f>
        <v>0</v>
      </c>
      <c r="K67" s="202"/>
    </row>
    <row r="68" s="9" customFormat="1" ht="19.92" customHeight="1">
      <c r="B68" s="196"/>
      <c r="C68" s="197"/>
      <c r="D68" s="198" t="s">
        <v>123</v>
      </c>
      <c r="E68" s="199"/>
      <c r="F68" s="199"/>
      <c r="G68" s="199"/>
      <c r="H68" s="199"/>
      <c r="I68" s="200"/>
      <c r="J68" s="201">
        <f>J170</f>
        <v>0</v>
      </c>
      <c r="K68" s="202"/>
    </row>
    <row r="69" s="9" customFormat="1" ht="19.92" customHeight="1">
      <c r="B69" s="196"/>
      <c r="C69" s="197"/>
      <c r="D69" s="198" t="s">
        <v>124</v>
      </c>
      <c r="E69" s="199"/>
      <c r="F69" s="199"/>
      <c r="G69" s="199"/>
      <c r="H69" s="199"/>
      <c r="I69" s="200"/>
      <c r="J69" s="201">
        <f>J190</f>
        <v>0</v>
      </c>
      <c r="K69" s="202"/>
    </row>
    <row r="70" s="9" customFormat="1" ht="19.92" customHeight="1">
      <c r="B70" s="196"/>
      <c r="C70" s="197"/>
      <c r="D70" s="198" t="s">
        <v>125</v>
      </c>
      <c r="E70" s="199"/>
      <c r="F70" s="199"/>
      <c r="G70" s="199"/>
      <c r="H70" s="199"/>
      <c r="I70" s="200"/>
      <c r="J70" s="201">
        <f>J221</f>
        <v>0</v>
      </c>
      <c r="K70" s="202"/>
    </row>
    <row r="71" s="8" customFormat="1" ht="24.96" customHeight="1">
      <c r="B71" s="189"/>
      <c r="C71" s="190"/>
      <c r="D71" s="191" t="s">
        <v>126</v>
      </c>
      <c r="E71" s="192"/>
      <c r="F71" s="192"/>
      <c r="G71" s="192"/>
      <c r="H71" s="192"/>
      <c r="I71" s="193"/>
      <c r="J71" s="194">
        <f>J250</f>
        <v>0</v>
      </c>
      <c r="K71" s="195"/>
    </row>
    <row r="72" s="9" customFormat="1" ht="19.92" customHeight="1">
      <c r="B72" s="196"/>
      <c r="C72" s="197"/>
      <c r="D72" s="198" t="s">
        <v>127</v>
      </c>
      <c r="E72" s="199"/>
      <c r="F72" s="199"/>
      <c r="G72" s="199"/>
      <c r="H72" s="199"/>
      <c r="I72" s="200"/>
      <c r="J72" s="201">
        <f>J251</f>
        <v>0</v>
      </c>
      <c r="K72" s="202"/>
    </row>
    <row r="73" s="1" customFormat="1" ht="21.84" customHeight="1">
      <c r="B73" s="46"/>
      <c r="C73" s="47"/>
      <c r="D73" s="47"/>
      <c r="E73" s="47"/>
      <c r="F73" s="47"/>
      <c r="G73" s="47"/>
      <c r="H73" s="47"/>
      <c r="I73" s="156"/>
      <c r="J73" s="47"/>
      <c r="K73" s="51"/>
    </row>
    <row r="74" s="1" customFormat="1" ht="6.96" customHeight="1">
      <c r="B74" s="67"/>
      <c r="C74" s="68"/>
      <c r="D74" s="68"/>
      <c r="E74" s="68"/>
      <c r="F74" s="68"/>
      <c r="G74" s="68"/>
      <c r="H74" s="68"/>
      <c r="I74" s="178"/>
      <c r="J74" s="68"/>
      <c r="K74" s="69"/>
    </row>
    <row r="78" s="1" customFormat="1" ht="6.96" customHeight="1">
      <c r="B78" s="70"/>
      <c r="C78" s="71"/>
      <c r="D78" s="71"/>
      <c r="E78" s="71"/>
      <c r="F78" s="71"/>
      <c r="G78" s="71"/>
      <c r="H78" s="71"/>
      <c r="I78" s="181"/>
      <c r="J78" s="71"/>
      <c r="K78" s="71"/>
      <c r="L78" s="72"/>
    </row>
    <row r="79" s="1" customFormat="1" ht="36.96" customHeight="1">
      <c r="B79" s="46"/>
      <c r="C79" s="73" t="s">
        <v>128</v>
      </c>
      <c r="D79" s="74"/>
      <c r="E79" s="74"/>
      <c r="F79" s="74"/>
      <c r="G79" s="74"/>
      <c r="H79" s="74"/>
      <c r="I79" s="203"/>
      <c r="J79" s="74"/>
      <c r="K79" s="74"/>
      <c r="L79" s="72"/>
    </row>
    <row r="80" s="1" customFormat="1" ht="6.96" customHeight="1">
      <c r="B80" s="46"/>
      <c r="C80" s="74"/>
      <c r="D80" s="74"/>
      <c r="E80" s="74"/>
      <c r="F80" s="74"/>
      <c r="G80" s="74"/>
      <c r="H80" s="74"/>
      <c r="I80" s="203"/>
      <c r="J80" s="74"/>
      <c r="K80" s="74"/>
      <c r="L80" s="72"/>
    </row>
    <row r="81" s="1" customFormat="1" ht="14.4" customHeight="1">
      <c r="B81" s="46"/>
      <c r="C81" s="76" t="s">
        <v>18</v>
      </c>
      <c r="D81" s="74"/>
      <c r="E81" s="74"/>
      <c r="F81" s="74"/>
      <c r="G81" s="74"/>
      <c r="H81" s="74"/>
      <c r="I81" s="203"/>
      <c r="J81" s="74"/>
      <c r="K81" s="74"/>
      <c r="L81" s="72"/>
    </row>
    <row r="82" s="1" customFormat="1" ht="16.5" customHeight="1">
      <c r="B82" s="46"/>
      <c r="C82" s="74"/>
      <c r="D82" s="74"/>
      <c r="E82" s="204" t="str">
        <f>E7</f>
        <v>Energetické úspory výrobních hal I, II, III - BOHEMIA RINGS s.r.o. - Vytápění</v>
      </c>
      <c r="F82" s="76"/>
      <c r="G82" s="76"/>
      <c r="H82" s="76"/>
      <c r="I82" s="203"/>
      <c r="J82" s="74"/>
      <c r="K82" s="74"/>
      <c r="L82" s="72"/>
    </row>
    <row r="83">
      <c r="B83" s="27"/>
      <c r="C83" s="76" t="s">
        <v>106</v>
      </c>
      <c r="D83" s="205"/>
      <c r="E83" s="205"/>
      <c r="F83" s="205"/>
      <c r="G83" s="205"/>
      <c r="H83" s="205"/>
      <c r="I83" s="148"/>
      <c r="J83" s="205"/>
      <c r="K83" s="205"/>
      <c r="L83" s="206"/>
    </row>
    <row r="84" s="1" customFormat="1" ht="16.5" customHeight="1">
      <c r="B84" s="46"/>
      <c r="C84" s="74"/>
      <c r="D84" s="74"/>
      <c r="E84" s="204" t="s">
        <v>107</v>
      </c>
      <c r="F84" s="74"/>
      <c r="G84" s="74"/>
      <c r="H84" s="74"/>
      <c r="I84" s="203"/>
      <c r="J84" s="74"/>
      <c r="K84" s="74"/>
      <c r="L84" s="72"/>
    </row>
    <row r="85" s="1" customFormat="1" ht="14.4" customHeight="1">
      <c r="B85" s="46"/>
      <c r="C85" s="76" t="s">
        <v>108</v>
      </c>
      <c r="D85" s="74"/>
      <c r="E85" s="74"/>
      <c r="F85" s="74"/>
      <c r="G85" s="74"/>
      <c r="H85" s="74"/>
      <c r="I85" s="203"/>
      <c r="J85" s="74"/>
      <c r="K85" s="74"/>
      <c r="L85" s="72"/>
    </row>
    <row r="86" s="1" customFormat="1" ht="17.25" customHeight="1">
      <c r="B86" s="46"/>
      <c r="C86" s="74"/>
      <c r="D86" s="74"/>
      <c r="E86" s="82" t="str">
        <f>E11</f>
        <v>P.1 - Plynofikace</v>
      </c>
      <c r="F86" s="74"/>
      <c r="G86" s="74"/>
      <c r="H86" s="74"/>
      <c r="I86" s="203"/>
      <c r="J86" s="74"/>
      <c r="K86" s="74"/>
      <c r="L86" s="72"/>
    </row>
    <row r="87" s="1" customFormat="1" ht="6.96" customHeight="1">
      <c r="B87" s="46"/>
      <c r="C87" s="74"/>
      <c r="D87" s="74"/>
      <c r="E87" s="74"/>
      <c r="F87" s="74"/>
      <c r="G87" s="74"/>
      <c r="H87" s="74"/>
      <c r="I87" s="203"/>
      <c r="J87" s="74"/>
      <c r="K87" s="74"/>
      <c r="L87" s="72"/>
    </row>
    <row r="88" s="1" customFormat="1" ht="18" customHeight="1">
      <c r="B88" s="46"/>
      <c r="C88" s="76" t="s">
        <v>24</v>
      </c>
      <c r="D88" s="74"/>
      <c r="E88" s="74"/>
      <c r="F88" s="207" t="str">
        <f>F14</f>
        <v>Zámrsk</v>
      </c>
      <c r="G88" s="74"/>
      <c r="H88" s="74"/>
      <c r="I88" s="208" t="s">
        <v>26</v>
      </c>
      <c r="J88" s="85" t="str">
        <f>IF(J14="","",J14)</f>
        <v>3. 10. 2019</v>
      </c>
      <c r="K88" s="74"/>
      <c r="L88" s="72"/>
    </row>
    <row r="89" s="1" customFormat="1" ht="6.96" customHeight="1">
      <c r="B89" s="46"/>
      <c r="C89" s="74"/>
      <c r="D89" s="74"/>
      <c r="E89" s="74"/>
      <c r="F89" s="74"/>
      <c r="G89" s="74"/>
      <c r="H89" s="74"/>
      <c r="I89" s="203"/>
      <c r="J89" s="74"/>
      <c r="K89" s="74"/>
      <c r="L89" s="72"/>
    </row>
    <row r="90" s="1" customFormat="1">
      <c r="B90" s="46"/>
      <c r="C90" s="76" t="s">
        <v>30</v>
      </c>
      <c r="D90" s="74"/>
      <c r="E90" s="74"/>
      <c r="F90" s="207" t="str">
        <f>E17</f>
        <v>BOHEMIA RINGS s.r.o, č. p. 10, 565 43 Zámrsk</v>
      </c>
      <c r="G90" s="74"/>
      <c r="H90" s="74"/>
      <c r="I90" s="208" t="s">
        <v>38</v>
      </c>
      <c r="J90" s="207" t="str">
        <f>E23</f>
        <v>PK Adamec s.r.o., Komenského 42/I, 561 51 Letohrad</v>
      </c>
      <c r="K90" s="74"/>
      <c r="L90" s="72"/>
    </row>
    <row r="91" s="1" customFormat="1" ht="14.4" customHeight="1">
      <c r="B91" s="46"/>
      <c r="C91" s="76" t="s">
        <v>36</v>
      </c>
      <c r="D91" s="74"/>
      <c r="E91" s="74"/>
      <c r="F91" s="207" t="str">
        <f>IF(E20="","",E20)</f>
        <v/>
      </c>
      <c r="G91" s="74"/>
      <c r="H91" s="74"/>
      <c r="I91" s="203"/>
      <c r="J91" s="74"/>
      <c r="K91" s="74"/>
      <c r="L91" s="72"/>
    </row>
    <row r="92" s="1" customFormat="1" ht="10.32" customHeight="1">
      <c r="B92" s="46"/>
      <c r="C92" s="74"/>
      <c r="D92" s="74"/>
      <c r="E92" s="74"/>
      <c r="F92" s="74"/>
      <c r="G92" s="74"/>
      <c r="H92" s="74"/>
      <c r="I92" s="203"/>
      <c r="J92" s="74"/>
      <c r="K92" s="74"/>
      <c r="L92" s="72"/>
    </row>
    <row r="93" s="10" customFormat="1" ht="29.28" customHeight="1">
      <c r="B93" s="209"/>
      <c r="C93" s="210" t="s">
        <v>129</v>
      </c>
      <c r="D93" s="211" t="s">
        <v>64</v>
      </c>
      <c r="E93" s="211" t="s">
        <v>60</v>
      </c>
      <c r="F93" s="211" t="s">
        <v>130</v>
      </c>
      <c r="G93" s="211" t="s">
        <v>131</v>
      </c>
      <c r="H93" s="211" t="s">
        <v>132</v>
      </c>
      <c r="I93" s="212" t="s">
        <v>133</v>
      </c>
      <c r="J93" s="211" t="s">
        <v>113</v>
      </c>
      <c r="K93" s="213" t="s">
        <v>134</v>
      </c>
      <c r="L93" s="214"/>
      <c r="M93" s="102" t="s">
        <v>135</v>
      </c>
      <c r="N93" s="103" t="s">
        <v>49</v>
      </c>
      <c r="O93" s="103" t="s">
        <v>136</v>
      </c>
      <c r="P93" s="103" t="s">
        <v>137</v>
      </c>
      <c r="Q93" s="103" t="s">
        <v>138</v>
      </c>
      <c r="R93" s="103" t="s">
        <v>139</v>
      </c>
      <c r="S93" s="103" t="s">
        <v>140</v>
      </c>
      <c r="T93" s="104" t="s">
        <v>141</v>
      </c>
    </row>
    <row r="94" s="1" customFormat="1" ht="29.28" customHeight="1">
      <c r="B94" s="46"/>
      <c r="C94" s="108" t="s">
        <v>114</v>
      </c>
      <c r="D94" s="74"/>
      <c r="E94" s="74"/>
      <c r="F94" s="74"/>
      <c r="G94" s="74"/>
      <c r="H94" s="74"/>
      <c r="I94" s="203"/>
      <c r="J94" s="215">
        <f>BK94</f>
        <v>0</v>
      </c>
      <c r="K94" s="74"/>
      <c r="L94" s="72"/>
      <c r="M94" s="105"/>
      <c r="N94" s="106"/>
      <c r="O94" s="106"/>
      <c r="P94" s="216">
        <f>P95+P120+P250</f>
        <v>0</v>
      </c>
      <c r="Q94" s="106"/>
      <c r="R94" s="216">
        <f>R95+R120+R250</f>
        <v>5.2033200000000006</v>
      </c>
      <c r="S94" s="106"/>
      <c r="T94" s="217">
        <f>T95+T120+T250</f>
        <v>1.5441799999999999</v>
      </c>
      <c r="AT94" s="23" t="s">
        <v>79</v>
      </c>
      <c r="AU94" s="23" t="s">
        <v>115</v>
      </c>
      <c r="BK94" s="218">
        <f>BK95+BK120+BK250</f>
        <v>0</v>
      </c>
    </row>
    <row r="95" s="11" customFormat="1" ht="37.44" customHeight="1">
      <c r="B95" s="219"/>
      <c r="C95" s="220"/>
      <c r="D95" s="221" t="s">
        <v>79</v>
      </c>
      <c r="E95" s="222" t="s">
        <v>142</v>
      </c>
      <c r="F95" s="222" t="s">
        <v>143</v>
      </c>
      <c r="G95" s="220"/>
      <c r="H95" s="220"/>
      <c r="I95" s="223"/>
      <c r="J95" s="224">
        <f>BK95</f>
        <v>0</v>
      </c>
      <c r="K95" s="220"/>
      <c r="L95" s="225"/>
      <c r="M95" s="226"/>
      <c r="N95" s="227"/>
      <c r="O95" s="227"/>
      <c r="P95" s="228">
        <f>P96+P102+P117</f>
        <v>0</v>
      </c>
      <c r="Q95" s="227"/>
      <c r="R95" s="228">
        <f>R96+R102+R117</f>
        <v>0.026960000000000001</v>
      </c>
      <c r="S95" s="227"/>
      <c r="T95" s="229">
        <f>T96+T102+T117</f>
        <v>0</v>
      </c>
      <c r="AR95" s="230" t="s">
        <v>87</v>
      </c>
      <c r="AT95" s="231" t="s">
        <v>79</v>
      </c>
      <c r="AU95" s="231" t="s">
        <v>80</v>
      </c>
      <c r="AY95" s="230" t="s">
        <v>144</v>
      </c>
      <c r="BK95" s="232">
        <f>BK96+BK102+BK117</f>
        <v>0</v>
      </c>
    </row>
    <row r="96" s="11" customFormat="1" ht="19.92" customHeight="1">
      <c r="B96" s="219"/>
      <c r="C96" s="220"/>
      <c r="D96" s="221" t="s">
        <v>79</v>
      </c>
      <c r="E96" s="233" t="s">
        <v>145</v>
      </c>
      <c r="F96" s="233" t="s">
        <v>146</v>
      </c>
      <c r="G96" s="220"/>
      <c r="H96" s="220"/>
      <c r="I96" s="223"/>
      <c r="J96" s="234">
        <f>BK96</f>
        <v>0</v>
      </c>
      <c r="K96" s="220"/>
      <c r="L96" s="225"/>
      <c r="M96" s="226"/>
      <c r="N96" s="227"/>
      <c r="O96" s="227"/>
      <c r="P96" s="228">
        <f>SUM(P97:P101)</f>
        <v>0</v>
      </c>
      <c r="Q96" s="227"/>
      <c r="R96" s="228">
        <f>SUM(R97:R101)</f>
        <v>0.026960000000000001</v>
      </c>
      <c r="S96" s="227"/>
      <c r="T96" s="229">
        <f>SUM(T97:T101)</f>
        <v>0</v>
      </c>
      <c r="AR96" s="230" t="s">
        <v>87</v>
      </c>
      <c r="AT96" s="231" t="s">
        <v>79</v>
      </c>
      <c r="AU96" s="231" t="s">
        <v>87</v>
      </c>
      <c r="AY96" s="230" t="s">
        <v>144</v>
      </c>
      <c r="BK96" s="232">
        <f>SUM(BK97:BK101)</f>
        <v>0</v>
      </c>
    </row>
    <row r="97" s="1" customFormat="1" ht="25.5" customHeight="1">
      <c r="B97" s="46"/>
      <c r="C97" s="235" t="s">
        <v>87</v>
      </c>
      <c r="D97" s="235" t="s">
        <v>147</v>
      </c>
      <c r="E97" s="236" t="s">
        <v>148</v>
      </c>
      <c r="F97" s="237" t="s">
        <v>149</v>
      </c>
      <c r="G97" s="238" t="s">
        <v>150</v>
      </c>
      <c r="H97" s="239">
        <v>30</v>
      </c>
      <c r="I97" s="240"/>
      <c r="J97" s="241">
        <f>ROUND(I97*H97,2)</f>
        <v>0</v>
      </c>
      <c r="K97" s="237" t="s">
        <v>151</v>
      </c>
      <c r="L97" s="72"/>
      <c r="M97" s="242" t="s">
        <v>78</v>
      </c>
      <c r="N97" s="243" t="s">
        <v>50</v>
      </c>
      <c r="O97" s="47"/>
      <c r="P97" s="244">
        <f>O97*H97</f>
        <v>0</v>
      </c>
      <c r="Q97" s="244">
        <v>0</v>
      </c>
      <c r="R97" s="244">
        <f>Q97*H97</f>
        <v>0</v>
      </c>
      <c r="S97" s="244">
        <v>0</v>
      </c>
      <c r="T97" s="245">
        <f>S97*H97</f>
        <v>0</v>
      </c>
      <c r="AR97" s="23" t="s">
        <v>152</v>
      </c>
      <c r="AT97" s="23" t="s">
        <v>147</v>
      </c>
      <c r="AU97" s="23" t="s">
        <v>89</v>
      </c>
      <c r="AY97" s="23" t="s">
        <v>144</v>
      </c>
      <c r="BE97" s="246">
        <f>IF(N97="základní",J97,0)</f>
        <v>0</v>
      </c>
      <c r="BF97" s="246">
        <f>IF(N97="snížená",J97,0)</f>
        <v>0</v>
      </c>
      <c r="BG97" s="246">
        <f>IF(N97="zákl. přenesená",J97,0)</f>
        <v>0</v>
      </c>
      <c r="BH97" s="246">
        <f>IF(N97="sníž. přenesená",J97,0)</f>
        <v>0</v>
      </c>
      <c r="BI97" s="246">
        <f>IF(N97="nulová",J97,0)</f>
        <v>0</v>
      </c>
      <c r="BJ97" s="23" t="s">
        <v>87</v>
      </c>
      <c r="BK97" s="246">
        <f>ROUND(I97*H97,2)</f>
        <v>0</v>
      </c>
      <c r="BL97" s="23" t="s">
        <v>152</v>
      </c>
      <c r="BM97" s="23" t="s">
        <v>153</v>
      </c>
    </row>
    <row r="98" s="1" customFormat="1" ht="38.25" customHeight="1">
      <c r="B98" s="46"/>
      <c r="C98" s="235" t="s">
        <v>89</v>
      </c>
      <c r="D98" s="235" t="s">
        <v>147</v>
      </c>
      <c r="E98" s="236" t="s">
        <v>154</v>
      </c>
      <c r="F98" s="237" t="s">
        <v>155</v>
      </c>
      <c r="G98" s="238" t="s">
        <v>156</v>
      </c>
      <c r="H98" s="239">
        <v>4</v>
      </c>
      <c r="I98" s="240"/>
      <c r="J98" s="241">
        <f>ROUND(I98*H98,2)</f>
        <v>0</v>
      </c>
      <c r="K98" s="237" t="s">
        <v>151</v>
      </c>
      <c r="L98" s="72"/>
      <c r="M98" s="242" t="s">
        <v>78</v>
      </c>
      <c r="N98" s="243" t="s">
        <v>50</v>
      </c>
      <c r="O98" s="47"/>
      <c r="P98" s="244">
        <f>O98*H98</f>
        <v>0</v>
      </c>
      <c r="Q98" s="244">
        <v>0.0044200000000000003</v>
      </c>
      <c r="R98" s="244">
        <f>Q98*H98</f>
        <v>0.017680000000000001</v>
      </c>
      <c r="S98" s="244">
        <v>0</v>
      </c>
      <c r="T98" s="245">
        <f>S98*H98</f>
        <v>0</v>
      </c>
      <c r="AR98" s="23" t="s">
        <v>152</v>
      </c>
      <c r="AT98" s="23" t="s">
        <v>147</v>
      </c>
      <c r="AU98" s="23" t="s">
        <v>89</v>
      </c>
      <c r="AY98" s="23" t="s">
        <v>144</v>
      </c>
      <c r="BE98" s="246">
        <f>IF(N98="základní",J98,0)</f>
        <v>0</v>
      </c>
      <c r="BF98" s="246">
        <f>IF(N98="snížená",J98,0)</f>
        <v>0</v>
      </c>
      <c r="BG98" s="246">
        <f>IF(N98="zákl. přenesená",J98,0)</f>
        <v>0</v>
      </c>
      <c r="BH98" s="246">
        <f>IF(N98="sníž. přenesená",J98,0)</f>
        <v>0</v>
      </c>
      <c r="BI98" s="246">
        <f>IF(N98="nulová",J98,0)</f>
        <v>0</v>
      </c>
      <c r="BJ98" s="23" t="s">
        <v>87</v>
      </c>
      <c r="BK98" s="246">
        <f>ROUND(I98*H98,2)</f>
        <v>0</v>
      </c>
      <c r="BL98" s="23" t="s">
        <v>152</v>
      </c>
      <c r="BM98" s="23" t="s">
        <v>157</v>
      </c>
    </row>
    <row r="99" s="1" customFormat="1">
      <c r="B99" s="46"/>
      <c r="C99" s="74"/>
      <c r="D99" s="247" t="s">
        <v>158</v>
      </c>
      <c r="E99" s="74"/>
      <c r="F99" s="248" t="s">
        <v>159</v>
      </c>
      <c r="G99" s="74"/>
      <c r="H99" s="74"/>
      <c r="I99" s="203"/>
      <c r="J99" s="74"/>
      <c r="K99" s="74"/>
      <c r="L99" s="72"/>
      <c r="M99" s="249"/>
      <c r="N99" s="47"/>
      <c r="O99" s="47"/>
      <c r="P99" s="47"/>
      <c r="Q99" s="47"/>
      <c r="R99" s="47"/>
      <c r="S99" s="47"/>
      <c r="T99" s="95"/>
      <c r="AT99" s="23" t="s">
        <v>158</v>
      </c>
      <c r="AU99" s="23" t="s">
        <v>89</v>
      </c>
    </row>
    <row r="100" s="12" customFormat="1">
      <c r="B100" s="250"/>
      <c r="C100" s="251"/>
      <c r="D100" s="247" t="s">
        <v>160</v>
      </c>
      <c r="E100" s="252" t="s">
        <v>78</v>
      </c>
      <c r="F100" s="253" t="s">
        <v>161</v>
      </c>
      <c r="G100" s="251"/>
      <c r="H100" s="254">
        <v>4</v>
      </c>
      <c r="I100" s="255"/>
      <c r="J100" s="251"/>
      <c r="K100" s="251"/>
      <c r="L100" s="256"/>
      <c r="M100" s="257"/>
      <c r="N100" s="258"/>
      <c r="O100" s="258"/>
      <c r="P100" s="258"/>
      <c r="Q100" s="258"/>
      <c r="R100" s="258"/>
      <c r="S100" s="258"/>
      <c r="T100" s="259"/>
      <c r="AT100" s="260" t="s">
        <v>160</v>
      </c>
      <c r="AU100" s="260" t="s">
        <v>89</v>
      </c>
      <c r="AV100" s="12" t="s">
        <v>89</v>
      </c>
      <c r="AW100" s="12" t="s">
        <v>42</v>
      </c>
      <c r="AX100" s="12" t="s">
        <v>87</v>
      </c>
      <c r="AY100" s="260" t="s">
        <v>144</v>
      </c>
    </row>
    <row r="101" s="1" customFormat="1" ht="16.5" customHeight="1">
      <c r="B101" s="46"/>
      <c r="C101" s="261" t="s">
        <v>162</v>
      </c>
      <c r="D101" s="261" t="s">
        <v>163</v>
      </c>
      <c r="E101" s="262" t="s">
        <v>164</v>
      </c>
      <c r="F101" s="263" t="s">
        <v>165</v>
      </c>
      <c r="G101" s="264" t="s">
        <v>156</v>
      </c>
      <c r="H101" s="265">
        <v>4</v>
      </c>
      <c r="I101" s="266"/>
      <c r="J101" s="267">
        <f>ROUND(I101*H101,2)</f>
        <v>0</v>
      </c>
      <c r="K101" s="263" t="s">
        <v>151</v>
      </c>
      <c r="L101" s="268"/>
      <c r="M101" s="269" t="s">
        <v>78</v>
      </c>
      <c r="N101" s="270" t="s">
        <v>50</v>
      </c>
      <c r="O101" s="47"/>
      <c r="P101" s="244">
        <f>O101*H101</f>
        <v>0</v>
      </c>
      <c r="Q101" s="244">
        <v>0.00232</v>
      </c>
      <c r="R101" s="244">
        <f>Q101*H101</f>
        <v>0.0092800000000000001</v>
      </c>
      <c r="S101" s="244">
        <v>0</v>
      </c>
      <c r="T101" s="245">
        <f>S101*H101</f>
        <v>0</v>
      </c>
      <c r="AR101" s="23" t="s">
        <v>166</v>
      </c>
      <c r="AT101" s="23" t="s">
        <v>163</v>
      </c>
      <c r="AU101" s="23" t="s">
        <v>89</v>
      </c>
      <c r="AY101" s="23" t="s">
        <v>144</v>
      </c>
      <c r="BE101" s="246">
        <f>IF(N101="základní",J101,0)</f>
        <v>0</v>
      </c>
      <c r="BF101" s="246">
        <f>IF(N101="snížená",J101,0)</f>
        <v>0</v>
      </c>
      <c r="BG101" s="246">
        <f>IF(N101="zákl. přenesená",J101,0)</f>
        <v>0</v>
      </c>
      <c r="BH101" s="246">
        <f>IF(N101="sníž. přenesená",J101,0)</f>
        <v>0</v>
      </c>
      <c r="BI101" s="246">
        <f>IF(N101="nulová",J101,0)</f>
        <v>0</v>
      </c>
      <c r="BJ101" s="23" t="s">
        <v>87</v>
      </c>
      <c r="BK101" s="246">
        <f>ROUND(I101*H101,2)</f>
        <v>0</v>
      </c>
      <c r="BL101" s="23" t="s">
        <v>152</v>
      </c>
      <c r="BM101" s="23" t="s">
        <v>167</v>
      </c>
    </row>
    <row r="102" s="11" customFormat="1" ht="29.88" customHeight="1">
      <c r="B102" s="219"/>
      <c r="C102" s="220"/>
      <c r="D102" s="221" t="s">
        <v>79</v>
      </c>
      <c r="E102" s="233" t="s">
        <v>168</v>
      </c>
      <c r="F102" s="233" t="s">
        <v>169</v>
      </c>
      <c r="G102" s="220"/>
      <c r="H102" s="220"/>
      <c r="I102" s="223"/>
      <c r="J102" s="234">
        <f>BK102</f>
        <v>0</v>
      </c>
      <c r="K102" s="220"/>
      <c r="L102" s="225"/>
      <c r="M102" s="226"/>
      <c r="N102" s="227"/>
      <c r="O102" s="227"/>
      <c r="P102" s="228">
        <f>SUM(P103:P116)</f>
        <v>0</v>
      </c>
      <c r="Q102" s="227"/>
      <c r="R102" s="228">
        <f>SUM(R103:R116)</f>
        <v>0</v>
      </c>
      <c r="S102" s="227"/>
      <c r="T102" s="229">
        <f>SUM(T103:T116)</f>
        <v>0</v>
      </c>
      <c r="AR102" s="230" t="s">
        <v>87</v>
      </c>
      <c r="AT102" s="231" t="s">
        <v>79</v>
      </c>
      <c r="AU102" s="231" t="s">
        <v>87</v>
      </c>
      <c r="AY102" s="230" t="s">
        <v>144</v>
      </c>
      <c r="BK102" s="232">
        <f>SUM(BK103:BK116)</f>
        <v>0</v>
      </c>
    </row>
    <row r="103" s="1" customFormat="1" ht="25.5" customHeight="1">
      <c r="B103" s="46"/>
      <c r="C103" s="235" t="s">
        <v>152</v>
      </c>
      <c r="D103" s="235" t="s">
        <v>147</v>
      </c>
      <c r="E103" s="236" t="s">
        <v>170</v>
      </c>
      <c r="F103" s="237" t="s">
        <v>171</v>
      </c>
      <c r="G103" s="238" t="s">
        <v>172</v>
      </c>
      <c r="H103" s="239">
        <v>1.544</v>
      </c>
      <c r="I103" s="240"/>
      <c r="J103" s="241">
        <f>ROUND(I103*H103,2)</f>
        <v>0</v>
      </c>
      <c r="K103" s="237" t="s">
        <v>151</v>
      </c>
      <c r="L103" s="72"/>
      <c r="M103" s="242" t="s">
        <v>78</v>
      </c>
      <c r="N103" s="243" t="s">
        <v>50</v>
      </c>
      <c r="O103" s="47"/>
      <c r="P103" s="244">
        <f>O103*H103</f>
        <v>0</v>
      </c>
      <c r="Q103" s="244">
        <v>0</v>
      </c>
      <c r="R103" s="244">
        <f>Q103*H103</f>
        <v>0</v>
      </c>
      <c r="S103" s="244">
        <v>0</v>
      </c>
      <c r="T103" s="245">
        <f>S103*H103</f>
        <v>0</v>
      </c>
      <c r="AR103" s="23" t="s">
        <v>152</v>
      </c>
      <c r="AT103" s="23" t="s">
        <v>147</v>
      </c>
      <c r="AU103" s="23" t="s">
        <v>89</v>
      </c>
      <c r="AY103" s="23" t="s">
        <v>144</v>
      </c>
      <c r="BE103" s="246">
        <f>IF(N103="základní",J103,0)</f>
        <v>0</v>
      </c>
      <c r="BF103" s="246">
        <f>IF(N103="snížená",J103,0)</f>
        <v>0</v>
      </c>
      <c r="BG103" s="246">
        <f>IF(N103="zákl. přenesená",J103,0)</f>
        <v>0</v>
      </c>
      <c r="BH103" s="246">
        <f>IF(N103="sníž. přenesená",J103,0)</f>
        <v>0</v>
      </c>
      <c r="BI103" s="246">
        <f>IF(N103="nulová",J103,0)</f>
        <v>0</v>
      </c>
      <c r="BJ103" s="23" t="s">
        <v>87</v>
      </c>
      <c r="BK103" s="246">
        <f>ROUND(I103*H103,2)</f>
        <v>0</v>
      </c>
      <c r="BL103" s="23" t="s">
        <v>152</v>
      </c>
      <c r="BM103" s="23" t="s">
        <v>173</v>
      </c>
    </row>
    <row r="104" s="1" customFormat="1">
      <c r="B104" s="46"/>
      <c r="C104" s="74"/>
      <c r="D104" s="247" t="s">
        <v>158</v>
      </c>
      <c r="E104" s="74"/>
      <c r="F104" s="248" t="s">
        <v>174</v>
      </c>
      <c r="G104" s="74"/>
      <c r="H104" s="74"/>
      <c r="I104" s="203"/>
      <c r="J104" s="74"/>
      <c r="K104" s="74"/>
      <c r="L104" s="72"/>
      <c r="M104" s="249"/>
      <c r="N104" s="47"/>
      <c r="O104" s="47"/>
      <c r="P104" s="47"/>
      <c r="Q104" s="47"/>
      <c r="R104" s="47"/>
      <c r="S104" s="47"/>
      <c r="T104" s="95"/>
      <c r="AT104" s="23" t="s">
        <v>158</v>
      </c>
      <c r="AU104" s="23" t="s">
        <v>89</v>
      </c>
    </row>
    <row r="105" s="1" customFormat="1" ht="38.25" customHeight="1">
      <c r="B105" s="46"/>
      <c r="C105" s="235" t="s">
        <v>175</v>
      </c>
      <c r="D105" s="235" t="s">
        <v>147</v>
      </c>
      <c r="E105" s="236" t="s">
        <v>176</v>
      </c>
      <c r="F105" s="237" t="s">
        <v>177</v>
      </c>
      <c r="G105" s="238" t="s">
        <v>172</v>
      </c>
      <c r="H105" s="239">
        <v>7.7199999999999998</v>
      </c>
      <c r="I105" s="240"/>
      <c r="J105" s="241">
        <f>ROUND(I105*H105,2)</f>
        <v>0</v>
      </c>
      <c r="K105" s="237" t="s">
        <v>151</v>
      </c>
      <c r="L105" s="72"/>
      <c r="M105" s="242" t="s">
        <v>78</v>
      </c>
      <c r="N105" s="243" t="s">
        <v>50</v>
      </c>
      <c r="O105" s="47"/>
      <c r="P105" s="244">
        <f>O105*H105</f>
        <v>0</v>
      </c>
      <c r="Q105" s="244">
        <v>0</v>
      </c>
      <c r="R105" s="244">
        <f>Q105*H105</f>
        <v>0</v>
      </c>
      <c r="S105" s="244">
        <v>0</v>
      </c>
      <c r="T105" s="245">
        <f>S105*H105</f>
        <v>0</v>
      </c>
      <c r="AR105" s="23" t="s">
        <v>152</v>
      </c>
      <c r="AT105" s="23" t="s">
        <v>147</v>
      </c>
      <c r="AU105" s="23" t="s">
        <v>89</v>
      </c>
      <c r="AY105" s="23" t="s">
        <v>144</v>
      </c>
      <c r="BE105" s="246">
        <f>IF(N105="základní",J105,0)</f>
        <v>0</v>
      </c>
      <c r="BF105" s="246">
        <f>IF(N105="snížená",J105,0)</f>
        <v>0</v>
      </c>
      <c r="BG105" s="246">
        <f>IF(N105="zákl. přenesená",J105,0)</f>
        <v>0</v>
      </c>
      <c r="BH105" s="246">
        <f>IF(N105="sníž. přenesená",J105,0)</f>
        <v>0</v>
      </c>
      <c r="BI105" s="246">
        <f>IF(N105="nulová",J105,0)</f>
        <v>0</v>
      </c>
      <c r="BJ105" s="23" t="s">
        <v>87</v>
      </c>
      <c r="BK105" s="246">
        <f>ROUND(I105*H105,2)</f>
        <v>0</v>
      </c>
      <c r="BL105" s="23" t="s">
        <v>152</v>
      </c>
      <c r="BM105" s="23" t="s">
        <v>178</v>
      </c>
    </row>
    <row r="106" s="1" customFormat="1">
      <c r="B106" s="46"/>
      <c r="C106" s="74"/>
      <c r="D106" s="247" t="s">
        <v>158</v>
      </c>
      <c r="E106" s="74"/>
      <c r="F106" s="248" t="s">
        <v>174</v>
      </c>
      <c r="G106" s="74"/>
      <c r="H106" s="74"/>
      <c r="I106" s="203"/>
      <c r="J106" s="74"/>
      <c r="K106" s="74"/>
      <c r="L106" s="72"/>
      <c r="M106" s="249"/>
      <c r="N106" s="47"/>
      <c r="O106" s="47"/>
      <c r="P106" s="47"/>
      <c r="Q106" s="47"/>
      <c r="R106" s="47"/>
      <c r="S106" s="47"/>
      <c r="T106" s="95"/>
      <c r="AT106" s="23" t="s">
        <v>158</v>
      </c>
      <c r="AU106" s="23" t="s">
        <v>89</v>
      </c>
    </row>
    <row r="107" s="1" customFormat="1">
      <c r="B107" s="46"/>
      <c r="C107" s="74"/>
      <c r="D107" s="247" t="s">
        <v>84</v>
      </c>
      <c r="E107" s="74"/>
      <c r="F107" s="248" t="s">
        <v>179</v>
      </c>
      <c r="G107" s="74"/>
      <c r="H107" s="74"/>
      <c r="I107" s="203"/>
      <c r="J107" s="74"/>
      <c r="K107" s="74"/>
      <c r="L107" s="72"/>
      <c r="M107" s="249"/>
      <c r="N107" s="47"/>
      <c r="O107" s="47"/>
      <c r="P107" s="47"/>
      <c r="Q107" s="47"/>
      <c r="R107" s="47"/>
      <c r="S107" s="47"/>
      <c r="T107" s="95"/>
      <c r="AT107" s="23" t="s">
        <v>84</v>
      </c>
      <c r="AU107" s="23" t="s">
        <v>89</v>
      </c>
    </row>
    <row r="108" s="12" customFormat="1">
      <c r="B108" s="250"/>
      <c r="C108" s="251"/>
      <c r="D108" s="247" t="s">
        <v>160</v>
      </c>
      <c r="E108" s="251"/>
      <c r="F108" s="253" t="s">
        <v>180</v>
      </c>
      <c r="G108" s="251"/>
      <c r="H108" s="254">
        <v>7.7199999999999998</v>
      </c>
      <c r="I108" s="255"/>
      <c r="J108" s="251"/>
      <c r="K108" s="251"/>
      <c r="L108" s="256"/>
      <c r="M108" s="257"/>
      <c r="N108" s="258"/>
      <c r="O108" s="258"/>
      <c r="P108" s="258"/>
      <c r="Q108" s="258"/>
      <c r="R108" s="258"/>
      <c r="S108" s="258"/>
      <c r="T108" s="259"/>
      <c r="AT108" s="260" t="s">
        <v>160</v>
      </c>
      <c r="AU108" s="260" t="s">
        <v>89</v>
      </c>
      <c r="AV108" s="12" t="s">
        <v>89</v>
      </c>
      <c r="AW108" s="12" t="s">
        <v>6</v>
      </c>
      <c r="AX108" s="12" t="s">
        <v>87</v>
      </c>
      <c r="AY108" s="260" t="s">
        <v>144</v>
      </c>
    </row>
    <row r="109" s="1" customFormat="1" ht="25.5" customHeight="1">
      <c r="B109" s="46"/>
      <c r="C109" s="235" t="s">
        <v>181</v>
      </c>
      <c r="D109" s="235" t="s">
        <v>147</v>
      </c>
      <c r="E109" s="236" t="s">
        <v>182</v>
      </c>
      <c r="F109" s="237" t="s">
        <v>183</v>
      </c>
      <c r="G109" s="238" t="s">
        <v>172</v>
      </c>
      <c r="H109" s="239">
        <v>1.544</v>
      </c>
      <c r="I109" s="240"/>
      <c r="J109" s="241">
        <f>ROUND(I109*H109,2)</f>
        <v>0</v>
      </c>
      <c r="K109" s="237" t="s">
        <v>151</v>
      </c>
      <c r="L109" s="72"/>
      <c r="M109" s="242" t="s">
        <v>78</v>
      </c>
      <c r="N109" s="243" t="s">
        <v>50</v>
      </c>
      <c r="O109" s="47"/>
      <c r="P109" s="244">
        <f>O109*H109</f>
        <v>0</v>
      </c>
      <c r="Q109" s="244">
        <v>0</v>
      </c>
      <c r="R109" s="244">
        <f>Q109*H109</f>
        <v>0</v>
      </c>
      <c r="S109" s="244">
        <v>0</v>
      </c>
      <c r="T109" s="245">
        <f>S109*H109</f>
        <v>0</v>
      </c>
      <c r="AR109" s="23" t="s">
        <v>152</v>
      </c>
      <c r="AT109" s="23" t="s">
        <v>147</v>
      </c>
      <c r="AU109" s="23" t="s">
        <v>89</v>
      </c>
      <c r="AY109" s="23" t="s">
        <v>144</v>
      </c>
      <c r="BE109" s="246">
        <f>IF(N109="základní",J109,0)</f>
        <v>0</v>
      </c>
      <c r="BF109" s="246">
        <f>IF(N109="snížená",J109,0)</f>
        <v>0</v>
      </c>
      <c r="BG109" s="246">
        <f>IF(N109="zákl. přenesená",J109,0)</f>
        <v>0</v>
      </c>
      <c r="BH109" s="246">
        <f>IF(N109="sníž. přenesená",J109,0)</f>
        <v>0</v>
      </c>
      <c r="BI109" s="246">
        <f>IF(N109="nulová",J109,0)</f>
        <v>0</v>
      </c>
      <c r="BJ109" s="23" t="s">
        <v>87</v>
      </c>
      <c r="BK109" s="246">
        <f>ROUND(I109*H109,2)</f>
        <v>0</v>
      </c>
      <c r="BL109" s="23" t="s">
        <v>152</v>
      </c>
      <c r="BM109" s="23" t="s">
        <v>184</v>
      </c>
    </row>
    <row r="110" s="1" customFormat="1">
      <c r="B110" s="46"/>
      <c r="C110" s="74"/>
      <c r="D110" s="247" t="s">
        <v>158</v>
      </c>
      <c r="E110" s="74"/>
      <c r="F110" s="248" t="s">
        <v>185</v>
      </c>
      <c r="G110" s="74"/>
      <c r="H110" s="74"/>
      <c r="I110" s="203"/>
      <c r="J110" s="74"/>
      <c r="K110" s="74"/>
      <c r="L110" s="72"/>
      <c r="M110" s="249"/>
      <c r="N110" s="47"/>
      <c r="O110" s="47"/>
      <c r="P110" s="47"/>
      <c r="Q110" s="47"/>
      <c r="R110" s="47"/>
      <c r="S110" s="47"/>
      <c r="T110" s="95"/>
      <c r="AT110" s="23" t="s">
        <v>158</v>
      </c>
      <c r="AU110" s="23" t="s">
        <v>89</v>
      </c>
    </row>
    <row r="111" s="1" customFormat="1" ht="25.5" customHeight="1">
      <c r="B111" s="46"/>
      <c r="C111" s="235" t="s">
        <v>186</v>
      </c>
      <c r="D111" s="235" t="s">
        <v>147</v>
      </c>
      <c r="E111" s="236" t="s">
        <v>187</v>
      </c>
      <c r="F111" s="237" t="s">
        <v>188</v>
      </c>
      <c r="G111" s="238" t="s">
        <v>172</v>
      </c>
      <c r="H111" s="239">
        <v>21.616</v>
      </c>
      <c r="I111" s="240"/>
      <c r="J111" s="241">
        <f>ROUND(I111*H111,2)</f>
        <v>0</v>
      </c>
      <c r="K111" s="237" t="s">
        <v>151</v>
      </c>
      <c r="L111" s="72"/>
      <c r="M111" s="242" t="s">
        <v>78</v>
      </c>
      <c r="N111" s="243" t="s">
        <v>50</v>
      </c>
      <c r="O111" s="47"/>
      <c r="P111" s="244">
        <f>O111*H111</f>
        <v>0</v>
      </c>
      <c r="Q111" s="244">
        <v>0</v>
      </c>
      <c r="R111" s="244">
        <f>Q111*H111</f>
        <v>0</v>
      </c>
      <c r="S111" s="244">
        <v>0</v>
      </c>
      <c r="T111" s="245">
        <f>S111*H111</f>
        <v>0</v>
      </c>
      <c r="AR111" s="23" t="s">
        <v>152</v>
      </c>
      <c r="AT111" s="23" t="s">
        <v>147</v>
      </c>
      <c r="AU111" s="23" t="s">
        <v>89</v>
      </c>
      <c r="AY111" s="23" t="s">
        <v>144</v>
      </c>
      <c r="BE111" s="246">
        <f>IF(N111="základní",J111,0)</f>
        <v>0</v>
      </c>
      <c r="BF111" s="246">
        <f>IF(N111="snížená",J111,0)</f>
        <v>0</v>
      </c>
      <c r="BG111" s="246">
        <f>IF(N111="zákl. přenesená",J111,0)</f>
        <v>0</v>
      </c>
      <c r="BH111" s="246">
        <f>IF(N111="sníž. přenesená",J111,0)</f>
        <v>0</v>
      </c>
      <c r="BI111" s="246">
        <f>IF(N111="nulová",J111,0)</f>
        <v>0</v>
      </c>
      <c r="BJ111" s="23" t="s">
        <v>87</v>
      </c>
      <c r="BK111" s="246">
        <f>ROUND(I111*H111,2)</f>
        <v>0</v>
      </c>
      <c r="BL111" s="23" t="s">
        <v>152</v>
      </c>
      <c r="BM111" s="23" t="s">
        <v>189</v>
      </c>
    </row>
    <row r="112" s="1" customFormat="1">
      <c r="B112" s="46"/>
      <c r="C112" s="74"/>
      <c r="D112" s="247" t="s">
        <v>158</v>
      </c>
      <c r="E112" s="74"/>
      <c r="F112" s="248" t="s">
        <v>185</v>
      </c>
      <c r="G112" s="74"/>
      <c r="H112" s="74"/>
      <c r="I112" s="203"/>
      <c r="J112" s="74"/>
      <c r="K112" s="74"/>
      <c r="L112" s="72"/>
      <c r="M112" s="249"/>
      <c r="N112" s="47"/>
      <c r="O112" s="47"/>
      <c r="P112" s="47"/>
      <c r="Q112" s="47"/>
      <c r="R112" s="47"/>
      <c r="S112" s="47"/>
      <c r="T112" s="95"/>
      <c r="AT112" s="23" t="s">
        <v>158</v>
      </c>
      <c r="AU112" s="23" t="s">
        <v>89</v>
      </c>
    </row>
    <row r="113" s="1" customFormat="1">
      <c r="B113" s="46"/>
      <c r="C113" s="74"/>
      <c r="D113" s="247" t="s">
        <v>84</v>
      </c>
      <c r="E113" s="74"/>
      <c r="F113" s="248" t="s">
        <v>190</v>
      </c>
      <c r="G113" s="74"/>
      <c r="H113" s="74"/>
      <c r="I113" s="203"/>
      <c r="J113" s="74"/>
      <c r="K113" s="74"/>
      <c r="L113" s="72"/>
      <c r="M113" s="249"/>
      <c r="N113" s="47"/>
      <c r="O113" s="47"/>
      <c r="P113" s="47"/>
      <c r="Q113" s="47"/>
      <c r="R113" s="47"/>
      <c r="S113" s="47"/>
      <c r="T113" s="95"/>
      <c r="AT113" s="23" t="s">
        <v>84</v>
      </c>
      <c r="AU113" s="23" t="s">
        <v>89</v>
      </c>
    </row>
    <row r="114" s="12" customFormat="1">
      <c r="B114" s="250"/>
      <c r="C114" s="251"/>
      <c r="D114" s="247" t="s">
        <v>160</v>
      </c>
      <c r="E114" s="251"/>
      <c r="F114" s="253" t="s">
        <v>191</v>
      </c>
      <c r="G114" s="251"/>
      <c r="H114" s="254">
        <v>21.616</v>
      </c>
      <c r="I114" s="255"/>
      <c r="J114" s="251"/>
      <c r="K114" s="251"/>
      <c r="L114" s="256"/>
      <c r="M114" s="257"/>
      <c r="N114" s="258"/>
      <c r="O114" s="258"/>
      <c r="P114" s="258"/>
      <c r="Q114" s="258"/>
      <c r="R114" s="258"/>
      <c r="S114" s="258"/>
      <c r="T114" s="259"/>
      <c r="AT114" s="260" t="s">
        <v>160</v>
      </c>
      <c r="AU114" s="260" t="s">
        <v>89</v>
      </c>
      <c r="AV114" s="12" t="s">
        <v>89</v>
      </c>
      <c r="AW114" s="12" t="s">
        <v>6</v>
      </c>
      <c r="AX114" s="12" t="s">
        <v>87</v>
      </c>
      <c r="AY114" s="260" t="s">
        <v>144</v>
      </c>
    </row>
    <row r="115" s="1" customFormat="1" ht="38.25" customHeight="1">
      <c r="B115" s="46"/>
      <c r="C115" s="235" t="s">
        <v>166</v>
      </c>
      <c r="D115" s="235" t="s">
        <v>147</v>
      </c>
      <c r="E115" s="236" t="s">
        <v>192</v>
      </c>
      <c r="F115" s="237" t="s">
        <v>193</v>
      </c>
      <c r="G115" s="238" t="s">
        <v>172</v>
      </c>
      <c r="H115" s="239">
        <v>1.544</v>
      </c>
      <c r="I115" s="240"/>
      <c r="J115" s="241">
        <f>ROUND(I115*H115,2)</f>
        <v>0</v>
      </c>
      <c r="K115" s="237" t="s">
        <v>151</v>
      </c>
      <c r="L115" s="72"/>
      <c r="M115" s="242" t="s">
        <v>78</v>
      </c>
      <c r="N115" s="243" t="s">
        <v>50</v>
      </c>
      <c r="O115" s="47"/>
      <c r="P115" s="244">
        <f>O115*H115</f>
        <v>0</v>
      </c>
      <c r="Q115" s="244">
        <v>0</v>
      </c>
      <c r="R115" s="244">
        <f>Q115*H115</f>
        <v>0</v>
      </c>
      <c r="S115" s="244">
        <v>0</v>
      </c>
      <c r="T115" s="245">
        <f>S115*H115</f>
        <v>0</v>
      </c>
      <c r="AR115" s="23" t="s">
        <v>152</v>
      </c>
      <c r="AT115" s="23" t="s">
        <v>147</v>
      </c>
      <c r="AU115" s="23" t="s">
        <v>89</v>
      </c>
      <c r="AY115" s="23" t="s">
        <v>144</v>
      </c>
      <c r="BE115" s="246">
        <f>IF(N115="základní",J115,0)</f>
        <v>0</v>
      </c>
      <c r="BF115" s="246">
        <f>IF(N115="snížená",J115,0)</f>
        <v>0</v>
      </c>
      <c r="BG115" s="246">
        <f>IF(N115="zákl. přenesená",J115,0)</f>
        <v>0</v>
      </c>
      <c r="BH115" s="246">
        <f>IF(N115="sníž. přenesená",J115,0)</f>
        <v>0</v>
      </c>
      <c r="BI115" s="246">
        <f>IF(N115="nulová",J115,0)</f>
        <v>0</v>
      </c>
      <c r="BJ115" s="23" t="s">
        <v>87</v>
      </c>
      <c r="BK115" s="246">
        <f>ROUND(I115*H115,2)</f>
        <v>0</v>
      </c>
      <c r="BL115" s="23" t="s">
        <v>152</v>
      </c>
      <c r="BM115" s="23" t="s">
        <v>194</v>
      </c>
    </row>
    <row r="116" s="1" customFormat="1">
      <c r="B116" s="46"/>
      <c r="C116" s="74"/>
      <c r="D116" s="247" t="s">
        <v>158</v>
      </c>
      <c r="E116" s="74"/>
      <c r="F116" s="248" t="s">
        <v>195</v>
      </c>
      <c r="G116" s="74"/>
      <c r="H116" s="74"/>
      <c r="I116" s="203"/>
      <c r="J116" s="74"/>
      <c r="K116" s="74"/>
      <c r="L116" s="72"/>
      <c r="M116" s="249"/>
      <c r="N116" s="47"/>
      <c r="O116" s="47"/>
      <c r="P116" s="47"/>
      <c r="Q116" s="47"/>
      <c r="R116" s="47"/>
      <c r="S116" s="47"/>
      <c r="T116" s="95"/>
      <c r="AT116" s="23" t="s">
        <v>158</v>
      </c>
      <c r="AU116" s="23" t="s">
        <v>89</v>
      </c>
    </row>
    <row r="117" s="11" customFormat="1" ht="29.88" customHeight="1">
      <c r="B117" s="219"/>
      <c r="C117" s="220"/>
      <c r="D117" s="221" t="s">
        <v>79</v>
      </c>
      <c r="E117" s="233" t="s">
        <v>196</v>
      </c>
      <c r="F117" s="233" t="s">
        <v>197</v>
      </c>
      <c r="G117" s="220"/>
      <c r="H117" s="220"/>
      <c r="I117" s="223"/>
      <c r="J117" s="234">
        <f>BK117</f>
        <v>0</v>
      </c>
      <c r="K117" s="220"/>
      <c r="L117" s="225"/>
      <c r="M117" s="226"/>
      <c r="N117" s="227"/>
      <c r="O117" s="227"/>
      <c r="P117" s="228">
        <f>SUM(P118:P119)</f>
        <v>0</v>
      </c>
      <c r="Q117" s="227"/>
      <c r="R117" s="228">
        <f>SUM(R118:R119)</f>
        <v>0</v>
      </c>
      <c r="S117" s="227"/>
      <c r="T117" s="229">
        <f>SUM(T118:T119)</f>
        <v>0</v>
      </c>
      <c r="AR117" s="230" t="s">
        <v>87</v>
      </c>
      <c r="AT117" s="231" t="s">
        <v>79</v>
      </c>
      <c r="AU117" s="231" t="s">
        <v>87</v>
      </c>
      <c r="AY117" s="230" t="s">
        <v>144</v>
      </c>
      <c r="BK117" s="232">
        <f>SUM(BK118:BK119)</f>
        <v>0</v>
      </c>
    </row>
    <row r="118" s="1" customFormat="1" ht="38.25" customHeight="1">
      <c r="B118" s="46"/>
      <c r="C118" s="235" t="s">
        <v>145</v>
      </c>
      <c r="D118" s="235" t="s">
        <v>147</v>
      </c>
      <c r="E118" s="236" t="s">
        <v>198</v>
      </c>
      <c r="F118" s="237" t="s">
        <v>199</v>
      </c>
      <c r="G118" s="238" t="s">
        <v>172</v>
      </c>
      <c r="H118" s="239">
        <v>0.027</v>
      </c>
      <c r="I118" s="240"/>
      <c r="J118" s="241">
        <f>ROUND(I118*H118,2)</f>
        <v>0</v>
      </c>
      <c r="K118" s="237" t="s">
        <v>151</v>
      </c>
      <c r="L118" s="72"/>
      <c r="M118" s="242" t="s">
        <v>78</v>
      </c>
      <c r="N118" s="243" t="s">
        <v>50</v>
      </c>
      <c r="O118" s="47"/>
      <c r="P118" s="244">
        <f>O118*H118</f>
        <v>0</v>
      </c>
      <c r="Q118" s="244">
        <v>0</v>
      </c>
      <c r="R118" s="244">
        <f>Q118*H118</f>
        <v>0</v>
      </c>
      <c r="S118" s="244">
        <v>0</v>
      </c>
      <c r="T118" s="245">
        <f>S118*H118</f>
        <v>0</v>
      </c>
      <c r="AR118" s="23" t="s">
        <v>152</v>
      </c>
      <c r="AT118" s="23" t="s">
        <v>147</v>
      </c>
      <c r="AU118" s="23" t="s">
        <v>89</v>
      </c>
      <c r="AY118" s="23" t="s">
        <v>144</v>
      </c>
      <c r="BE118" s="246">
        <f>IF(N118="základní",J118,0)</f>
        <v>0</v>
      </c>
      <c r="BF118" s="246">
        <f>IF(N118="snížená",J118,0)</f>
        <v>0</v>
      </c>
      <c r="BG118" s="246">
        <f>IF(N118="zákl. přenesená",J118,0)</f>
        <v>0</v>
      </c>
      <c r="BH118" s="246">
        <f>IF(N118="sníž. přenesená",J118,0)</f>
        <v>0</v>
      </c>
      <c r="BI118" s="246">
        <f>IF(N118="nulová",J118,0)</f>
        <v>0</v>
      </c>
      <c r="BJ118" s="23" t="s">
        <v>87</v>
      </c>
      <c r="BK118" s="246">
        <f>ROUND(I118*H118,2)</f>
        <v>0</v>
      </c>
      <c r="BL118" s="23" t="s">
        <v>152</v>
      </c>
      <c r="BM118" s="23" t="s">
        <v>200</v>
      </c>
    </row>
    <row r="119" s="1" customFormat="1">
      <c r="B119" s="46"/>
      <c r="C119" s="74"/>
      <c r="D119" s="247" t="s">
        <v>158</v>
      </c>
      <c r="E119" s="74"/>
      <c r="F119" s="248" t="s">
        <v>201</v>
      </c>
      <c r="G119" s="74"/>
      <c r="H119" s="74"/>
      <c r="I119" s="203"/>
      <c r="J119" s="74"/>
      <c r="K119" s="74"/>
      <c r="L119" s="72"/>
      <c r="M119" s="249"/>
      <c r="N119" s="47"/>
      <c r="O119" s="47"/>
      <c r="P119" s="47"/>
      <c r="Q119" s="47"/>
      <c r="R119" s="47"/>
      <c r="S119" s="47"/>
      <c r="T119" s="95"/>
      <c r="AT119" s="23" t="s">
        <v>158</v>
      </c>
      <c r="AU119" s="23" t="s">
        <v>89</v>
      </c>
    </row>
    <row r="120" s="11" customFormat="1" ht="37.44" customHeight="1">
      <c r="B120" s="219"/>
      <c r="C120" s="220"/>
      <c r="D120" s="221" t="s">
        <v>79</v>
      </c>
      <c r="E120" s="222" t="s">
        <v>202</v>
      </c>
      <c r="F120" s="222" t="s">
        <v>203</v>
      </c>
      <c r="G120" s="220"/>
      <c r="H120" s="220"/>
      <c r="I120" s="223"/>
      <c r="J120" s="224">
        <f>BK120</f>
        <v>0</v>
      </c>
      <c r="K120" s="220"/>
      <c r="L120" s="225"/>
      <c r="M120" s="226"/>
      <c r="N120" s="227"/>
      <c r="O120" s="227"/>
      <c r="P120" s="228">
        <f>P121+P167+P170+P190+P221</f>
        <v>0</v>
      </c>
      <c r="Q120" s="227"/>
      <c r="R120" s="228">
        <f>R121+R167+R170+R190+R221</f>
        <v>5.1763600000000007</v>
      </c>
      <c r="S120" s="227"/>
      <c r="T120" s="229">
        <f>T121+T167+T170+T190+T221</f>
        <v>1.5441799999999999</v>
      </c>
      <c r="AR120" s="230" t="s">
        <v>89</v>
      </c>
      <c r="AT120" s="231" t="s">
        <v>79</v>
      </c>
      <c r="AU120" s="231" t="s">
        <v>80</v>
      </c>
      <c r="AY120" s="230" t="s">
        <v>144</v>
      </c>
      <c r="BK120" s="232">
        <f>BK121+BK167+BK170+BK190+BK221</f>
        <v>0</v>
      </c>
    </row>
    <row r="121" s="11" customFormat="1" ht="19.92" customHeight="1">
      <c r="B121" s="219"/>
      <c r="C121" s="220"/>
      <c r="D121" s="221" t="s">
        <v>79</v>
      </c>
      <c r="E121" s="233" t="s">
        <v>204</v>
      </c>
      <c r="F121" s="233" t="s">
        <v>205</v>
      </c>
      <c r="G121" s="220"/>
      <c r="H121" s="220"/>
      <c r="I121" s="223"/>
      <c r="J121" s="234">
        <f>BK121</f>
        <v>0</v>
      </c>
      <c r="K121" s="220"/>
      <c r="L121" s="225"/>
      <c r="M121" s="226"/>
      <c r="N121" s="227"/>
      <c r="O121" s="227"/>
      <c r="P121" s="228">
        <f>SUM(P122:P166)</f>
        <v>0</v>
      </c>
      <c r="Q121" s="227"/>
      <c r="R121" s="228">
        <f>SUM(R122:R166)</f>
        <v>0.74151</v>
      </c>
      <c r="S121" s="227"/>
      <c r="T121" s="229">
        <f>SUM(T122:T166)</f>
        <v>0.90727999999999986</v>
      </c>
      <c r="AR121" s="230" t="s">
        <v>89</v>
      </c>
      <c r="AT121" s="231" t="s">
        <v>79</v>
      </c>
      <c r="AU121" s="231" t="s">
        <v>87</v>
      </c>
      <c r="AY121" s="230" t="s">
        <v>144</v>
      </c>
      <c r="BK121" s="232">
        <f>SUM(BK122:BK166)</f>
        <v>0</v>
      </c>
    </row>
    <row r="122" s="1" customFormat="1" ht="25.5" customHeight="1">
      <c r="B122" s="46"/>
      <c r="C122" s="235" t="s">
        <v>206</v>
      </c>
      <c r="D122" s="235" t="s">
        <v>147</v>
      </c>
      <c r="E122" s="236" t="s">
        <v>207</v>
      </c>
      <c r="F122" s="237" t="s">
        <v>208</v>
      </c>
      <c r="G122" s="238" t="s">
        <v>209</v>
      </c>
      <c r="H122" s="239">
        <v>5</v>
      </c>
      <c r="I122" s="240"/>
      <c r="J122" s="241">
        <f>ROUND(I122*H122,2)</f>
        <v>0</v>
      </c>
      <c r="K122" s="237" t="s">
        <v>151</v>
      </c>
      <c r="L122" s="72"/>
      <c r="M122" s="242" t="s">
        <v>78</v>
      </c>
      <c r="N122" s="243" t="s">
        <v>50</v>
      </c>
      <c r="O122" s="47"/>
      <c r="P122" s="244">
        <f>O122*H122</f>
        <v>0</v>
      </c>
      <c r="Q122" s="244">
        <v>0.00147</v>
      </c>
      <c r="R122" s="244">
        <f>Q122*H122</f>
        <v>0.0073499999999999998</v>
      </c>
      <c r="S122" s="244">
        <v>0</v>
      </c>
      <c r="T122" s="245">
        <f>S122*H122</f>
        <v>0</v>
      </c>
      <c r="AR122" s="23" t="s">
        <v>210</v>
      </c>
      <c r="AT122" s="23" t="s">
        <v>147</v>
      </c>
      <c r="AU122" s="23" t="s">
        <v>89</v>
      </c>
      <c r="AY122" s="23" t="s">
        <v>144</v>
      </c>
      <c r="BE122" s="246">
        <f>IF(N122="základní",J122,0)</f>
        <v>0</v>
      </c>
      <c r="BF122" s="246">
        <f>IF(N122="snížená",J122,0)</f>
        <v>0</v>
      </c>
      <c r="BG122" s="246">
        <f>IF(N122="zákl. přenesená",J122,0)</f>
        <v>0</v>
      </c>
      <c r="BH122" s="246">
        <f>IF(N122="sníž. přenesená",J122,0)</f>
        <v>0</v>
      </c>
      <c r="BI122" s="246">
        <f>IF(N122="nulová",J122,0)</f>
        <v>0</v>
      </c>
      <c r="BJ122" s="23" t="s">
        <v>87</v>
      </c>
      <c r="BK122" s="246">
        <f>ROUND(I122*H122,2)</f>
        <v>0</v>
      </c>
      <c r="BL122" s="23" t="s">
        <v>210</v>
      </c>
      <c r="BM122" s="23" t="s">
        <v>211</v>
      </c>
    </row>
    <row r="123" s="1" customFormat="1">
      <c r="B123" s="46"/>
      <c r="C123" s="74"/>
      <c r="D123" s="247" t="s">
        <v>84</v>
      </c>
      <c r="E123" s="74"/>
      <c r="F123" s="248" t="s">
        <v>212</v>
      </c>
      <c r="G123" s="74"/>
      <c r="H123" s="74"/>
      <c r="I123" s="203"/>
      <c r="J123" s="74"/>
      <c r="K123" s="74"/>
      <c r="L123" s="72"/>
      <c r="M123" s="249"/>
      <c r="N123" s="47"/>
      <c r="O123" s="47"/>
      <c r="P123" s="47"/>
      <c r="Q123" s="47"/>
      <c r="R123" s="47"/>
      <c r="S123" s="47"/>
      <c r="T123" s="95"/>
      <c r="AT123" s="23" t="s">
        <v>84</v>
      </c>
      <c r="AU123" s="23" t="s">
        <v>89</v>
      </c>
    </row>
    <row r="124" s="1" customFormat="1" ht="25.5" customHeight="1">
      <c r="B124" s="46"/>
      <c r="C124" s="235" t="s">
        <v>213</v>
      </c>
      <c r="D124" s="235" t="s">
        <v>147</v>
      </c>
      <c r="E124" s="236" t="s">
        <v>214</v>
      </c>
      <c r="F124" s="237" t="s">
        <v>215</v>
      </c>
      <c r="G124" s="238" t="s">
        <v>209</v>
      </c>
      <c r="H124" s="239">
        <v>65</v>
      </c>
      <c r="I124" s="240"/>
      <c r="J124" s="241">
        <f>ROUND(I124*H124,2)</f>
        <v>0</v>
      </c>
      <c r="K124" s="237" t="s">
        <v>151</v>
      </c>
      <c r="L124" s="72"/>
      <c r="M124" s="242" t="s">
        <v>78</v>
      </c>
      <c r="N124" s="243" t="s">
        <v>50</v>
      </c>
      <c r="O124" s="47"/>
      <c r="P124" s="244">
        <f>O124*H124</f>
        <v>0</v>
      </c>
      <c r="Q124" s="244">
        <v>0.0018500000000000001</v>
      </c>
      <c r="R124" s="244">
        <f>Q124*H124</f>
        <v>0.12025000000000001</v>
      </c>
      <c r="S124" s="244">
        <v>0</v>
      </c>
      <c r="T124" s="245">
        <f>S124*H124</f>
        <v>0</v>
      </c>
      <c r="AR124" s="23" t="s">
        <v>210</v>
      </c>
      <c r="AT124" s="23" t="s">
        <v>147</v>
      </c>
      <c r="AU124" s="23" t="s">
        <v>89</v>
      </c>
      <c r="AY124" s="23" t="s">
        <v>144</v>
      </c>
      <c r="BE124" s="246">
        <f>IF(N124="základní",J124,0)</f>
        <v>0</v>
      </c>
      <c r="BF124" s="246">
        <f>IF(N124="snížená",J124,0)</f>
        <v>0</v>
      </c>
      <c r="BG124" s="246">
        <f>IF(N124="zákl. přenesená",J124,0)</f>
        <v>0</v>
      </c>
      <c r="BH124" s="246">
        <f>IF(N124="sníž. přenesená",J124,0)</f>
        <v>0</v>
      </c>
      <c r="BI124" s="246">
        <f>IF(N124="nulová",J124,0)</f>
        <v>0</v>
      </c>
      <c r="BJ124" s="23" t="s">
        <v>87</v>
      </c>
      <c r="BK124" s="246">
        <f>ROUND(I124*H124,2)</f>
        <v>0</v>
      </c>
      <c r="BL124" s="23" t="s">
        <v>210</v>
      </c>
      <c r="BM124" s="23" t="s">
        <v>216</v>
      </c>
    </row>
    <row r="125" s="1" customFormat="1">
      <c r="B125" s="46"/>
      <c r="C125" s="74"/>
      <c r="D125" s="247" t="s">
        <v>84</v>
      </c>
      <c r="E125" s="74"/>
      <c r="F125" s="248" t="s">
        <v>212</v>
      </c>
      <c r="G125" s="74"/>
      <c r="H125" s="74"/>
      <c r="I125" s="203"/>
      <c r="J125" s="74"/>
      <c r="K125" s="74"/>
      <c r="L125" s="72"/>
      <c r="M125" s="249"/>
      <c r="N125" s="47"/>
      <c r="O125" s="47"/>
      <c r="P125" s="47"/>
      <c r="Q125" s="47"/>
      <c r="R125" s="47"/>
      <c r="S125" s="47"/>
      <c r="T125" s="95"/>
      <c r="AT125" s="23" t="s">
        <v>84</v>
      </c>
      <c r="AU125" s="23" t="s">
        <v>89</v>
      </c>
    </row>
    <row r="126" s="1" customFormat="1" ht="25.5" customHeight="1">
      <c r="B126" s="46"/>
      <c r="C126" s="235" t="s">
        <v>217</v>
      </c>
      <c r="D126" s="235" t="s">
        <v>147</v>
      </c>
      <c r="E126" s="236" t="s">
        <v>218</v>
      </c>
      <c r="F126" s="237" t="s">
        <v>219</v>
      </c>
      <c r="G126" s="238" t="s">
        <v>209</v>
      </c>
      <c r="H126" s="239">
        <v>138</v>
      </c>
      <c r="I126" s="240"/>
      <c r="J126" s="241">
        <f>ROUND(I126*H126,2)</f>
        <v>0</v>
      </c>
      <c r="K126" s="237" t="s">
        <v>151</v>
      </c>
      <c r="L126" s="72"/>
      <c r="M126" s="242" t="s">
        <v>78</v>
      </c>
      <c r="N126" s="243" t="s">
        <v>50</v>
      </c>
      <c r="O126" s="47"/>
      <c r="P126" s="244">
        <f>O126*H126</f>
        <v>0</v>
      </c>
      <c r="Q126" s="244">
        <v>0.0027000000000000001</v>
      </c>
      <c r="R126" s="244">
        <f>Q126*H126</f>
        <v>0.37260000000000004</v>
      </c>
      <c r="S126" s="244">
        <v>0</v>
      </c>
      <c r="T126" s="245">
        <f>S126*H126</f>
        <v>0</v>
      </c>
      <c r="AR126" s="23" t="s">
        <v>210</v>
      </c>
      <c r="AT126" s="23" t="s">
        <v>147</v>
      </c>
      <c r="AU126" s="23" t="s">
        <v>89</v>
      </c>
      <c r="AY126" s="23" t="s">
        <v>144</v>
      </c>
      <c r="BE126" s="246">
        <f>IF(N126="základní",J126,0)</f>
        <v>0</v>
      </c>
      <c r="BF126" s="246">
        <f>IF(N126="snížená",J126,0)</f>
        <v>0</v>
      </c>
      <c r="BG126" s="246">
        <f>IF(N126="zákl. přenesená",J126,0)</f>
        <v>0</v>
      </c>
      <c r="BH126" s="246">
        <f>IF(N126="sníž. přenesená",J126,0)</f>
        <v>0</v>
      </c>
      <c r="BI126" s="246">
        <f>IF(N126="nulová",J126,0)</f>
        <v>0</v>
      </c>
      <c r="BJ126" s="23" t="s">
        <v>87</v>
      </c>
      <c r="BK126" s="246">
        <f>ROUND(I126*H126,2)</f>
        <v>0</v>
      </c>
      <c r="BL126" s="23" t="s">
        <v>210</v>
      </c>
      <c r="BM126" s="23" t="s">
        <v>220</v>
      </c>
    </row>
    <row r="127" s="1" customFormat="1">
      <c r="B127" s="46"/>
      <c r="C127" s="74"/>
      <c r="D127" s="247" t="s">
        <v>84</v>
      </c>
      <c r="E127" s="74"/>
      <c r="F127" s="248" t="s">
        <v>212</v>
      </c>
      <c r="G127" s="74"/>
      <c r="H127" s="74"/>
      <c r="I127" s="203"/>
      <c r="J127" s="74"/>
      <c r="K127" s="74"/>
      <c r="L127" s="72"/>
      <c r="M127" s="249"/>
      <c r="N127" s="47"/>
      <c r="O127" s="47"/>
      <c r="P127" s="47"/>
      <c r="Q127" s="47"/>
      <c r="R127" s="47"/>
      <c r="S127" s="47"/>
      <c r="T127" s="95"/>
      <c r="AT127" s="23" t="s">
        <v>84</v>
      </c>
      <c r="AU127" s="23" t="s">
        <v>89</v>
      </c>
    </row>
    <row r="128" s="1" customFormat="1" ht="16.5" customHeight="1">
      <c r="B128" s="46"/>
      <c r="C128" s="235" t="s">
        <v>221</v>
      </c>
      <c r="D128" s="235" t="s">
        <v>147</v>
      </c>
      <c r="E128" s="236" t="s">
        <v>222</v>
      </c>
      <c r="F128" s="237" t="s">
        <v>223</v>
      </c>
      <c r="G128" s="238" t="s">
        <v>209</v>
      </c>
      <c r="H128" s="239">
        <v>100</v>
      </c>
      <c r="I128" s="240"/>
      <c r="J128" s="241">
        <f>ROUND(I128*H128,2)</f>
        <v>0</v>
      </c>
      <c r="K128" s="237" t="s">
        <v>151</v>
      </c>
      <c r="L128" s="72"/>
      <c r="M128" s="242" t="s">
        <v>78</v>
      </c>
      <c r="N128" s="243" t="s">
        <v>50</v>
      </c>
      <c r="O128" s="47"/>
      <c r="P128" s="244">
        <f>O128*H128</f>
        <v>0</v>
      </c>
      <c r="Q128" s="244">
        <v>0.00011</v>
      </c>
      <c r="R128" s="244">
        <f>Q128*H128</f>
        <v>0.011000000000000001</v>
      </c>
      <c r="S128" s="244">
        <v>0.00215</v>
      </c>
      <c r="T128" s="245">
        <f>S128*H128</f>
        <v>0.215</v>
      </c>
      <c r="AR128" s="23" t="s">
        <v>210</v>
      </c>
      <c r="AT128" s="23" t="s">
        <v>147</v>
      </c>
      <c r="AU128" s="23" t="s">
        <v>89</v>
      </c>
      <c r="AY128" s="23" t="s">
        <v>144</v>
      </c>
      <c r="BE128" s="246">
        <f>IF(N128="základní",J128,0)</f>
        <v>0</v>
      </c>
      <c r="BF128" s="246">
        <f>IF(N128="snížená",J128,0)</f>
        <v>0</v>
      </c>
      <c r="BG128" s="246">
        <f>IF(N128="zákl. přenesená",J128,0)</f>
        <v>0</v>
      </c>
      <c r="BH128" s="246">
        <f>IF(N128="sníž. přenesená",J128,0)</f>
        <v>0</v>
      </c>
      <c r="BI128" s="246">
        <f>IF(N128="nulová",J128,0)</f>
        <v>0</v>
      </c>
      <c r="BJ128" s="23" t="s">
        <v>87</v>
      </c>
      <c r="BK128" s="246">
        <f>ROUND(I128*H128,2)</f>
        <v>0</v>
      </c>
      <c r="BL128" s="23" t="s">
        <v>210</v>
      </c>
      <c r="BM128" s="23" t="s">
        <v>224</v>
      </c>
    </row>
    <row r="129" s="1" customFormat="1" ht="25.5" customHeight="1">
      <c r="B129" s="46"/>
      <c r="C129" s="235" t="s">
        <v>225</v>
      </c>
      <c r="D129" s="235" t="s">
        <v>147</v>
      </c>
      <c r="E129" s="236" t="s">
        <v>226</v>
      </c>
      <c r="F129" s="237" t="s">
        <v>227</v>
      </c>
      <c r="G129" s="238" t="s">
        <v>209</v>
      </c>
      <c r="H129" s="239">
        <v>200</v>
      </c>
      <c r="I129" s="240"/>
      <c r="J129" s="241">
        <f>ROUND(I129*H129,2)</f>
        <v>0</v>
      </c>
      <c r="K129" s="237" t="s">
        <v>151</v>
      </c>
      <c r="L129" s="72"/>
      <c r="M129" s="242" t="s">
        <v>78</v>
      </c>
      <c r="N129" s="243" t="s">
        <v>50</v>
      </c>
      <c r="O129" s="47"/>
      <c r="P129" s="244">
        <f>O129*H129</f>
        <v>0</v>
      </c>
      <c r="Q129" s="244">
        <v>0.00038999999999999999</v>
      </c>
      <c r="R129" s="244">
        <f>Q129*H129</f>
        <v>0.078</v>
      </c>
      <c r="S129" s="244">
        <v>0.0034199999999999999</v>
      </c>
      <c r="T129" s="245">
        <f>S129*H129</f>
        <v>0.68399999999999994</v>
      </c>
      <c r="AR129" s="23" t="s">
        <v>210</v>
      </c>
      <c r="AT129" s="23" t="s">
        <v>147</v>
      </c>
      <c r="AU129" s="23" t="s">
        <v>89</v>
      </c>
      <c r="AY129" s="23" t="s">
        <v>144</v>
      </c>
      <c r="BE129" s="246">
        <f>IF(N129="základní",J129,0)</f>
        <v>0</v>
      </c>
      <c r="BF129" s="246">
        <f>IF(N129="snížená",J129,0)</f>
        <v>0</v>
      </c>
      <c r="BG129" s="246">
        <f>IF(N129="zákl. přenesená",J129,0)</f>
        <v>0</v>
      </c>
      <c r="BH129" s="246">
        <f>IF(N129="sníž. přenesená",J129,0)</f>
        <v>0</v>
      </c>
      <c r="BI129" s="246">
        <f>IF(N129="nulová",J129,0)</f>
        <v>0</v>
      </c>
      <c r="BJ129" s="23" t="s">
        <v>87</v>
      </c>
      <c r="BK129" s="246">
        <f>ROUND(I129*H129,2)</f>
        <v>0</v>
      </c>
      <c r="BL129" s="23" t="s">
        <v>210</v>
      </c>
      <c r="BM129" s="23" t="s">
        <v>228</v>
      </c>
    </row>
    <row r="130" s="1" customFormat="1" ht="25.5" customHeight="1">
      <c r="B130" s="46"/>
      <c r="C130" s="235" t="s">
        <v>10</v>
      </c>
      <c r="D130" s="235" t="s">
        <v>147</v>
      </c>
      <c r="E130" s="236" t="s">
        <v>229</v>
      </c>
      <c r="F130" s="237" t="s">
        <v>230</v>
      </c>
      <c r="G130" s="238" t="s">
        <v>209</v>
      </c>
      <c r="H130" s="239">
        <v>1</v>
      </c>
      <c r="I130" s="240"/>
      <c r="J130" s="241">
        <f>ROUND(I130*H130,2)</f>
        <v>0</v>
      </c>
      <c r="K130" s="237" t="s">
        <v>151</v>
      </c>
      <c r="L130" s="72"/>
      <c r="M130" s="242" t="s">
        <v>78</v>
      </c>
      <c r="N130" s="243" t="s">
        <v>50</v>
      </c>
      <c r="O130" s="47"/>
      <c r="P130" s="244">
        <f>O130*H130</f>
        <v>0</v>
      </c>
      <c r="Q130" s="244">
        <v>0.00038999999999999999</v>
      </c>
      <c r="R130" s="244">
        <f>Q130*H130</f>
        <v>0.00038999999999999999</v>
      </c>
      <c r="S130" s="244">
        <v>0.0082799999999999992</v>
      </c>
      <c r="T130" s="245">
        <f>S130*H130</f>
        <v>0.0082799999999999992</v>
      </c>
      <c r="AR130" s="23" t="s">
        <v>210</v>
      </c>
      <c r="AT130" s="23" t="s">
        <v>147</v>
      </c>
      <c r="AU130" s="23" t="s">
        <v>89</v>
      </c>
      <c r="AY130" s="23" t="s">
        <v>144</v>
      </c>
      <c r="BE130" s="246">
        <f>IF(N130="základní",J130,0)</f>
        <v>0</v>
      </c>
      <c r="BF130" s="246">
        <f>IF(N130="snížená",J130,0)</f>
        <v>0</v>
      </c>
      <c r="BG130" s="246">
        <f>IF(N130="zákl. přenesená",J130,0)</f>
        <v>0</v>
      </c>
      <c r="BH130" s="246">
        <f>IF(N130="sníž. přenesená",J130,0)</f>
        <v>0</v>
      </c>
      <c r="BI130" s="246">
        <f>IF(N130="nulová",J130,0)</f>
        <v>0</v>
      </c>
      <c r="BJ130" s="23" t="s">
        <v>87</v>
      </c>
      <c r="BK130" s="246">
        <f>ROUND(I130*H130,2)</f>
        <v>0</v>
      </c>
      <c r="BL130" s="23" t="s">
        <v>210</v>
      </c>
      <c r="BM130" s="23" t="s">
        <v>231</v>
      </c>
    </row>
    <row r="131" s="1" customFormat="1" ht="25.5" customHeight="1">
      <c r="B131" s="46"/>
      <c r="C131" s="235" t="s">
        <v>210</v>
      </c>
      <c r="D131" s="235" t="s">
        <v>147</v>
      </c>
      <c r="E131" s="236" t="s">
        <v>232</v>
      </c>
      <c r="F131" s="237" t="s">
        <v>233</v>
      </c>
      <c r="G131" s="238" t="s">
        <v>209</v>
      </c>
      <c r="H131" s="239">
        <v>4</v>
      </c>
      <c r="I131" s="240"/>
      <c r="J131" s="241">
        <f>ROUND(I131*H131,2)</f>
        <v>0</v>
      </c>
      <c r="K131" s="237" t="s">
        <v>151</v>
      </c>
      <c r="L131" s="72"/>
      <c r="M131" s="242" t="s">
        <v>78</v>
      </c>
      <c r="N131" s="243" t="s">
        <v>50</v>
      </c>
      <c r="O131" s="47"/>
      <c r="P131" s="244">
        <f>O131*H131</f>
        <v>0</v>
      </c>
      <c r="Q131" s="244">
        <v>0.0088800000000000007</v>
      </c>
      <c r="R131" s="244">
        <f>Q131*H131</f>
        <v>0.035520000000000003</v>
      </c>
      <c r="S131" s="244">
        <v>0</v>
      </c>
      <c r="T131" s="245">
        <f>S131*H131</f>
        <v>0</v>
      </c>
      <c r="AR131" s="23" t="s">
        <v>210</v>
      </c>
      <c r="AT131" s="23" t="s">
        <v>147</v>
      </c>
      <c r="AU131" s="23" t="s">
        <v>89</v>
      </c>
      <c r="AY131" s="23" t="s">
        <v>144</v>
      </c>
      <c r="BE131" s="246">
        <f>IF(N131="základní",J131,0)</f>
        <v>0</v>
      </c>
      <c r="BF131" s="246">
        <f>IF(N131="snížená",J131,0)</f>
        <v>0</v>
      </c>
      <c r="BG131" s="246">
        <f>IF(N131="zákl. přenesená",J131,0)</f>
        <v>0</v>
      </c>
      <c r="BH131" s="246">
        <f>IF(N131="sníž. přenesená",J131,0)</f>
        <v>0</v>
      </c>
      <c r="BI131" s="246">
        <f>IF(N131="nulová",J131,0)</f>
        <v>0</v>
      </c>
      <c r="BJ131" s="23" t="s">
        <v>87</v>
      </c>
      <c r="BK131" s="246">
        <f>ROUND(I131*H131,2)</f>
        <v>0</v>
      </c>
      <c r="BL131" s="23" t="s">
        <v>210</v>
      </c>
      <c r="BM131" s="23" t="s">
        <v>234</v>
      </c>
    </row>
    <row r="132" s="1" customFormat="1" ht="25.5" customHeight="1">
      <c r="B132" s="46"/>
      <c r="C132" s="235" t="s">
        <v>235</v>
      </c>
      <c r="D132" s="235" t="s">
        <v>147</v>
      </c>
      <c r="E132" s="236" t="s">
        <v>236</v>
      </c>
      <c r="F132" s="237" t="s">
        <v>237</v>
      </c>
      <c r="G132" s="238" t="s">
        <v>156</v>
      </c>
      <c r="H132" s="239">
        <v>5</v>
      </c>
      <c r="I132" s="240"/>
      <c r="J132" s="241">
        <f>ROUND(I132*H132,2)</f>
        <v>0</v>
      </c>
      <c r="K132" s="237" t="s">
        <v>151</v>
      </c>
      <c r="L132" s="72"/>
      <c r="M132" s="242" t="s">
        <v>78</v>
      </c>
      <c r="N132" s="243" t="s">
        <v>50</v>
      </c>
      <c r="O132" s="47"/>
      <c r="P132" s="244">
        <f>O132*H132</f>
        <v>0</v>
      </c>
      <c r="Q132" s="244">
        <v>0.00012999999999999999</v>
      </c>
      <c r="R132" s="244">
        <f>Q132*H132</f>
        <v>0.00064999999999999997</v>
      </c>
      <c r="S132" s="244">
        <v>0</v>
      </c>
      <c r="T132" s="245">
        <f>S132*H132</f>
        <v>0</v>
      </c>
      <c r="AR132" s="23" t="s">
        <v>210</v>
      </c>
      <c r="AT132" s="23" t="s">
        <v>147</v>
      </c>
      <c r="AU132" s="23" t="s">
        <v>89</v>
      </c>
      <c r="AY132" s="23" t="s">
        <v>144</v>
      </c>
      <c r="BE132" s="246">
        <f>IF(N132="základní",J132,0)</f>
        <v>0</v>
      </c>
      <c r="BF132" s="246">
        <f>IF(N132="snížená",J132,0)</f>
        <v>0</v>
      </c>
      <c r="BG132" s="246">
        <f>IF(N132="zákl. přenesená",J132,0)</f>
        <v>0</v>
      </c>
      <c r="BH132" s="246">
        <f>IF(N132="sníž. přenesená",J132,0)</f>
        <v>0</v>
      </c>
      <c r="BI132" s="246">
        <f>IF(N132="nulová",J132,0)</f>
        <v>0</v>
      </c>
      <c r="BJ132" s="23" t="s">
        <v>87</v>
      </c>
      <c r="BK132" s="246">
        <f>ROUND(I132*H132,2)</f>
        <v>0</v>
      </c>
      <c r="BL132" s="23" t="s">
        <v>210</v>
      </c>
      <c r="BM132" s="23" t="s">
        <v>238</v>
      </c>
    </row>
    <row r="133" s="1" customFormat="1">
      <c r="B133" s="46"/>
      <c r="C133" s="74"/>
      <c r="D133" s="247" t="s">
        <v>158</v>
      </c>
      <c r="E133" s="74"/>
      <c r="F133" s="248" t="s">
        <v>239</v>
      </c>
      <c r="G133" s="74"/>
      <c r="H133" s="74"/>
      <c r="I133" s="203"/>
      <c r="J133" s="74"/>
      <c r="K133" s="74"/>
      <c r="L133" s="72"/>
      <c r="M133" s="249"/>
      <c r="N133" s="47"/>
      <c r="O133" s="47"/>
      <c r="P133" s="47"/>
      <c r="Q133" s="47"/>
      <c r="R133" s="47"/>
      <c r="S133" s="47"/>
      <c r="T133" s="95"/>
      <c r="AT133" s="23" t="s">
        <v>158</v>
      </c>
      <c r="AU133" s="23" t="s">
        <v>89</v>
      </c>
    </row>
    <row r="134" s="12" customFormat="1">
      <c r="B134" s="250"/>
      <c r="C134" s="251"/>
      <c r="D134" s="247" t="s">
        <v>160</v>
      </c>
      <c r="E134" s="252" t="s">
        <v>78</v>
      </c>
      <c r="F134" s="253" t="s">
        <v>240</v>
      </c>
      <c r="G134" s="251"/>
      <c r="H134" s="254">
        <v>5</v>
      </c>
      <c r="I134" s="255"/>
      <c r="J134" s="251"/>
      <c r="K134" s="251"/>
      <c r="L134" s="256"/>
      <c r="M134" s="257"/>
      <c r="N134" s="258"/>
      <c r="O134" s="258"/>
      <c r="P134" s="258"/>
      <c r="Q134" s="258"/>
      <c r="R134" s="258"/>
      <c r="S134" s="258"/>
      <c r="T134" s="259"/>
      <c r="AT134" s="260" t="s">
        <v>160</v>
      </c>
      <c r="AU134" s="260" t="s">
        <v>89</v>
      </c>
      <c r="AV134" s="12" t="s">
        <v>89</v>
      </c>
      <c r="AW134" s="12" t="s">
        <v>42</v>
      </c>
      <c r="AX134" s="12" t="s">
        <v>87</v>
      </c>
      <c r="AY134" s="260" t="s">
        <v>144</v>
      </c>
    </row>
    <row r="135" s="1" customFormat="1" ht="25.5" customHeight="1">
      <c r="B135" s="46"/>
      <c r="C135" s="235" t="s">
        <v>241</v>
      </c>
      <c r="D135" s="235" t="s">
        <v>147</v>
      </c>
      <c r="E135" s="236" t="s">
        <v>242</v>
      </c>
      <c r="F135" s="237" t="s">
        <v>243</v>
      </c>
      <c r="G135" s="238" t="s">
        <v>156</v>
      </c>
      <c r="H135" s="239">
        <v>15</v>
      </c>
      <c r="I135" s="240"/>
      <c r="J135" s="241">
        <f>ROUND(I135*H135,2)</f>
        <v>0</v>
      </c>
      <c r="K135" s="237" t="s">
        <v>151</v>
      </c>
      <c r="L135" s="72"/>
      <c r="M135" s="242" t="s">
        <v>78</v>
      </c>
      <c r="N135" s="243" t="s">
        <v>50</v>
      </c>
      <c r="O135" s="47"/>
      <c r="P135" s="244">
        <f>O135*H135</f>
        <v>0</v>
      </c>
      <c r="Q135" s="244">
        <v>0.00023000000000000001</v>
      </c>
      <c r="R135" s="244">
        <f>Q135*H135</f>
        <v>0.0034499999999999999</v>
      </c>
      <c r="S135" s="244">
        <v>0</v>
      </c>
      <c r="T135" s="245">
        <f>S135*H135</f>
        <v>0</v>
      </c>
      <c r="AR135" s="23" t="s">
        <v>210</v>
      </c>
      <c r="AT135" s="23" t="s">
        <v>147</v>
      </c>
      <c r="AU135" s="23" t="s">
        <v>89</v>
      </c>
      <c r="AY135" s="23" t="s">
        <v>144</v>
      </c>
      <c r="BE135" s="246">
        <f>IF(N135="základní",J135,0)</f>
        <v>0</v>
      </c>
      <c r="BF135" s="246">
        <f>IF(N135="snížená",J135,0)</f>
        <v>0</v>
      </c>
      <c r="BG135" s="246">
        <f>IF(N135="zákl. přenesená",J135,0)</f>
        <v>0</v>
      </c>
      <c r="BH135" s="246">
        <f>IF(N135="sníž. přenesená",J135,0)</f>
        <v>0</v>
      </c>
      <c r="BI135" s="246">
        <f>IF(N135="nulová",J135,0)</f>
        <v>0</v>
      </c>
      <c r="BJ135" s="23" t="s">
        <v>87</v>
      </c>
      <c r="BK135" s="246">
        <f>ROUND(I135*H135,2)</f>
        <v>0</v>
      </c>
      <c r="BL135" s="23" t="s">
        <v>210</v>
      </c>
      <c r="BM135" s="23" t="s">
        <v>244</v>
      </c>
    </row>
    <row r="136" s="1" customFormat="1">
      <c r="B136" s="46"/>
      <c r="C136" s="74"/>
      <c r="D136" s="247" t="s">
        <v>158</v>
      </c>
      <c r="E136" s="74"/>
      <c r="F136" s="248" t="s">
        <v>239</v>
      </c>
      <c r="G136" s="74"/>
      <c r="H136" s="74"/>
      <c r="I136" s="203"/>
      <c r="J136" s="74"/>
      <c r="K136" s="74"/>
      <c r="L136" s="72"/>
      <c r="M136" s="249"/>
      <c r="N136" s="47"/>
      <c r="O136" s="47"/>
      <c r="P136" s="47"/>
      <c r="Q136" s="47"/>
      <c r="R136" s="47"/>
      <c r="S136" s="47"/>
      <c r="T136" s="95"/>
      <c r="AT136" s="23" t="s">
        <v>158</v>
      </c>
      <c r="AU136" s="23" t="s">
        <v>89</v>
      </c>
    </row>
    <row r="137" s="12" customFormat="1">
      <c r="B137" s="250"/>
      <c r="C137" s="251"/>
      <c r="D137" s="247" t="s">
        <v>160</v>
      </c>
      <c r="E137" s="252" t="s">
        <v>78</v>
      </c>
      <c r="F137" s="253" t="s">
        <v>245</v>
      </c>
      <c r="G137" s="251"/>
      <c r="H137" s="254">
        <v>15</v>
      </c>
      <c r="I137" s="255"/>
      <c r="J137" s="251"/>
      <c r="K137" s="251"/>
      <c r="L137" s="256"/>
      <c r="M137" s="257"/>
      <c r="N137" s="258"/>
      <c r="O137" s="258"/>
      <c r="P137" s="258"/>
      <c r="Q137" s="258"/>
      <c r="R137" s="258"/>
      <c r="S137" s="258"/>
      <c r="T137" s="259"/>
      <c r="AT137" s="260" t="s">
        <v>160</v>
      </c>
      <c r="AU137" s="260" t="s">
        <v>89</v>
      </c>
      <c r="AV137" s="12" t="s">
        <v>89</v>
      </c>
      <c r="AW137" s="12" t="s">
        <v>42</v>
      </c>
      <c r="AX137" s="12" t="s">
        <v>87</v>
      </c>
      <c r="AY137" s="260" t="s">
        <v>144</v>
      </c>
    </row>
    <row r="138" s="1" customFormat="1" ht="16.5" customHeight="1">
      <c r="B138" s="46"/>
      <c r="C138" s="235" t="s">
        <v>246</v>
      </c>
      <c r="D138" s="235" t="s">
        <v>147</v>
      </c>
      <c r="E138" s="236" t="s">
        <v>247</v>
      </c>
      <c r="F138" s="237" t="s">
        <v>248</v>
      </c>
      <c r="G138" s="238" t="s">
        <v>156</v>
      </c>
      <c r="H138" s="239">
        <v>1</v>
      </c>
      <c r="I138" s="240"/>
      <c r="J138" s="241">
        <f>ROUND(I138*H138,2)</f>
        <v>0</v>
      </c>
      <c r="K138" s="237" t="s">
        <v>151</v>
      </c>
      <c r="L138" s="72"/>
      <c r="M138" s="242" t="s">
        <v>78</v>
      </c>
      <c r="N138" s="243" t="s">
        <v>50</v>
      </c>
      <c r="O138" s="47"/>
      <c r="P138" s="244">
        <f>O138*H138</f>
        <v>0</v>
      </c>
      <c r="Q138" s="244">
        <v>0</v>
      </c>
      <c r="R138" s="244">
        <f>Q138*H138</f>
        <v>0</v>
      </c>
      <c r="S138" s="244">
        <v>0</v>
      </c>
      <c r="T138" s="245">
        <f>S138*H138</f>
        <v>0</v>
      </c>
      <c r="AR138" s="23" t="s">
        <v>210</v>
      </c>
      <c r="AT138" s="23" t="s">
        <v>147</v>
      </c>
      <c r="AU138" s="23" t="s">
        <v>89</v>
      </c>
      <c r="AY138" s="23" t="s">
        <v>144</v>
      </c>
      <c r="BE138" s="246">
        <f>IF(N138="základní",J138,0)</f>
        <v>0</v>
      </c>
      <c r="BF138" s="246">
        <f>IF(N138="snížená",J138,0)</f>
        <v>0</v>
      </c>
      <c r="BG138" s="246">
        <f>IF(N138="zákl. přenesená",J138,0)</f>
        <v>0</v>
      </c>
      <c r="BH138" s="246">
        <f>IF(N138="sníž. přenesená",J138,0)</f>
        <v>0</v>
      </c>
      <c r="BI138" s="246">
        <f>IF(N138="nulová",J138,0)</f>
        <v>0</v>
      </c>
      <c r="BJ138" s="23" t="s">
        <v>87</v>
      </c>
      <c r="BK138" s="246">
        <f>ROUND(I138*H138,2)</f>
        <v>0</v>
      </c>
      <c r="BL138" s="23" t="s">
        <v>210</v>
      </c>
      <c r="BM138" s="23" t="s">
        <v>249</v>
      </c>
    </row>
    <row r="139" s="1" customFormat="1">
      <c r="B139" s="46"/>
      <c r="C139" s="74"/>
      <c r="D139" s="247" t="s">
        <v>158</v>
      </c>
      <c r="E139" s="74"/>
      <c r="F139" s="248" t="s">
        <v>250</v>
      </c>
      <c r="G139" s="74"/>
      <c r="H139" s="74"/>
      <c r="I139" s="203"/>
      <c r="J139" s="74"/>
      <c r="K139" s="74"/>
      <c r="L139" s="72"/>
      <c r="M139" s="249"/>
      <c r="N139" s="47"/>
      <c r="O139" s="47"/>
      <c r="P139" s="47"/>
      <c r="Q139" s="47"/>
      <c r="R139" s="47"/>
      <c r="S139" s="47"/>
      <c r="T139" s="95"/>
      <c r="AT139" s="23" t="s">
        <v>158</v>
      </c>
      <c r="AU139" s="23" t="s">
        <v>89</v>
      </c>
    </row>
    <row r="140" s="1" customFormat="1" ht="16.5" customHeight="1">
      <c r="B140" s="46"/>
      <c r="C140" s="235" t="s">
        <v>251</v>
      </c>
      <c r="D140" s="235" t="s">
        <v>147</v>
      </c>
      <c r="E140" s="236" t="s">
        <v>252</v>
      </c>
      <c r="F140" s="237" t="s">
        <v>253</v>
      </c>
      <c r="G140" s="238" t="s">
        <v>209</v>
      </c>
      <c r="H140" s="239">
        <v>640</v>
      </c>
      <c r="I140" s="240"/>
      <c r="J140" s="241">
        <f>ROUND(I140*H140,2)</f>
        <v>0</v>
      </c>
      <c r="K140" s="237" t="s">
        <v>151</v>
      </c>
      <c r="L140" s="72"/>
      <c r="M140" s="242" t="s">
        <v>78</v>
      </c>
      <c r="N140" s="243" t="s">
        <v>50</v>
      </c>
      <c r="O140" s="47"/>
      <c r="P140" s="244">
        <f>O140*H140</f>
        <v>0</v>
      </c>
      <c r="Q140" s="244">
        <v>0</v>
      </c>
      <c r="R140" s="244">
        <f>Q140*H140</f>
        <v>0</v>
      </c>
      <c r="S140" s="244">
        <v>0</v>
      </c>
      <c r="T140" s="245">
        <f>S140*H140</f>
        <v>0</v>
      </c>
      <c r="AR140" s="23" t="s">
        <v>210</v>
      </c>
      <c r="AT140" s="23" t="s">
        <v>147</v>
      </c>
      <c r="AU140" s="23" t="s">
        <v>89</v>
      </c>
      <c r="AY140" s="23" t="s">
        <v>144</v>
      </c>
      <c r="BE140" s="246">
        <f>IF(N140="základní",J140,0)</f>
        <v>0</v>
      </c>
      <c r="BF140" s="246">
        <f>IF(N140="snížená",J140,0)</f>
        <v>0</v>
      </c>
      <c r="BG140" s="246">
        <f>IF(N140="zákl. přenesená",J140,0)</f>
        <v>0</v>
      </c>
      <c r="BH140" s="246">
        <f>IF(N140="sníž. přenesená",J140,0)</f>
        <v>0</v>
      </c>
      <c r="BI140" s="246">
        <f>IF(N140="nulová",J140,0)</f>
        <v>0</v>
      </c>
      <c r="BJ140" s="23" t="s">
        <v>87</v>
      </c>
      <c r="BK140" s="246">
        <f>ROUND(I140*H140,2)</f>
        <v>0</v>
      </c>
      <c r="BL140" s="23" t="s">
        <v>210</v>
      </c>
      <c r="BM140" s="23" t="s">
        <v>254</v>
      </c>
    </row>
    <row r="141" s="1" customFormat="1">
      <c r="B141" s="46"/>
      <c r="C141" s="74"/>
      <c r="D141" s="247" t="s">
        <v>158</v>
      </c>
      <c r="E141" s="74"/>
      <c r="F141" s="248" t="s">
        <v>250</v>
      </c>
      <c r="G141" s="74"/>
      <c r="H141" s="74"/>
      <c r="I141" s="203"/>
      <c r="J141" s="74"/>
      <c r="K141" s="74"/>
      <c r="L141" s="72"/>
      <c r="M141" s="249"/>
      <c r="N141" s="47"/>
      <c r="O141" s="47"/>
      <c r="P141" s="47"/>
      <c r="Q141" s="47"/>
      <c r="R141" s="47"/>
      <c r="S141" s="47"/>
      <c r="T141" s="95"/>
      <c r="AT141" s="23" t="s">
        <v>158</v>
      </c>
      <c r="AU141" s="23" t="s">
        <v>89</v>
      </c>
    </row>
    <row r="142" s="1" customFormat="1" ht="16.5" customHeight="1">
      <c r="B142" s="46"/>
      <c r="C142" s="235" t="s">
        <v>9</v>
      </c>
      <c r="D142" s="235" t="s">
        <v>147</v>
      </c>
      <c r="E142" s="236" t="s">
        <v>255</v>
      </c>
      <c r="F142" s="237" t="s">
        <v>256</v>
      </c>
      <c r="G142" s="238" t="s">
        <v>156</v>
      </c>
      <c r="H142" s="239">
        <v>1</v>
      </c>
      <c r="I142" s="240"/>
      <c r="J142" s="241">
        <f>ROUND(I142*H142,2)</f>
        <v>0</v>
      </c>
      <c r="K142" s="237" t="s">
        <v>151</v>
      </c>
      <c r="L142" s="72"/>
      <c r="M142" s="242" t="s">
        <v>78</v>
      </c>
      <c r="N142" s="243" t="s">
        <v>50</v>
      </c>
      <c r="O142" s="47"/>
      <c r="P142" s="244">
        <f>O142*H142</f>
        <v>0</v>
      </c>
      <c r="Q142" s="244">
        <v>0</v>
      </c>
      <c r="R142" s="244">
        <f>Q142*H142</f>
        <v>0</v>
      </c>
      <c r="S142" s="244">
        <v>0</v>
      </c>
      <c r="T142" s="245">
        <f>S142*H142</f>
        <v>0</v>
      </c>
      <c r="AR142" s="23" t="s">
        <v>210</v>
      </c>
      <c r="AT142" s="23" t="s">
        <v>147</v>
      </c>
      <c r="AU142" s="23" t="s">
        <v>89</v>
      </c>
      <c r="AY142" s="23" t="s">
        <v>144</v>
      </c>
      <c r="BE142" s="246">
        <f>IF(N142="základní",J142,0)</f>
        <v>0</v>
      </c>
      <c r="BF142" s="246">
        <f>IF(N142="snížená",J142,0)</f>
        <v>0</v>
      </c>
      <c r="BG142" s="246">
        <f>IF(N142="zákl. přenesená",J142,0)</f>
        <v>0</v>
      </c>
      <c r="BH142" s="246">
        <f>IF(N142="sníž. přenesená",J142,0)</f>
        <v>0</v>
      </c>
      <c r="BI142" s="246">
        <f>IF(N142="nulová",J142,0)</f>
        <v>0</v>
      </c>
      <c r="BJ142" s="23" t="s">
        <v>87</v>
      </c>
      <c r="BK142" s="246">
        <f>ROUND(I142*H142,2)</f>
        <v>0</v>
      </c>
      <c r="BL142" s="23" t="s">
        <v>210</v>
      </c>
      <c r="BM142" s="23" t="s">
        <v>257</v>
      </c>
    </row>
    <row r="143" s="1" customFormat="1">
      <c r="B143" s="46"/>
      <c r="C143" s="74"/>
      <c r="D143" s="247" t="s">
        <v>158</v>
      </c>
      <c r="E143" s="74"/>
      <c r="F143" s="248" t="s">
        <v>250</v>
      </c>
      <c r="G143" s="74"/>
      <c r="H143" s="74"/>
      <c r="I143" s="203"/>
      <c r="J143" s="74"/>
      <c r="K143" s="74"/>
      <c r="L143" s="72"/>
      <c r="M143" s="249"/>
      <c r="N143" s="47"/>
      <c r="O143" s="47"/>
      <c r="P143" s="47"/>
      <c r="Q143" s="47"/>
      <c r="R143" s="47"/>
      <c r="S143" s="47"/>
      <c r="T143" s="95"/>
      <c r="AT143" s="23" t="s">
        <v>158</v>
      </c>
      <c r="AU143" s="23" t="s">
        <v>89</v>
      </c>
    </row>
    <row r="144" s="1" customFormat="1" ht="16.5" customHeight="1">
      <c r="B144" s="46"/>
      <c r="C144" s="235" t="s">
        <v>258</v>
      </c>
      <c r="D144" s="235" t="s">
        <v>147</v>
      </c>
      <c r="E144" s="236" t="s">
        <v>259</v>
      </c>
      <c r="F144" s="237" t="s">
        <v>260</v>
      </c>
      <c r="G144" s="238" t="s">
        <v>156</v>
      </c>
      <c r="H144" s="239">
        <v>13</v>
      </c>
      <c r="I144" s="240"/>
      <c r="J144" s="241">
        <f>ROUND(I144*H144,2)</f>
        <v>0</v>
      </c>
      <c r="K144" s="237" t="s">
        <v>151</v>
      </c>
      <c r="L144" s="72"/>
      <c r="M144" s="242" t="s">
        <v>78</v>
      </c>
      <c r="N144" s="243" t="s">
        <v>50</v>
      </c>
      <c r="O144" s="47"/>
      <c r="P144" s="244">
        <f>O144*H144</f>
        <v>0</v>
      </c>
      <c r="Q144" s="244">
        <v>0.00025000000000000001</v>
      </c>
      <c r="R144" s="244">
        <f>Q144*H144</f>
        <v>0.0032500000000000003</v>
      </c>
      <c r="S144" s="244">
        <v>0</v>
      </c>
      <c r="T144" s="245">
        <f>S144*H144</f>
        <v>0</v>
      </c>
      <c r="AR144" s="23" t="s">
        <v>210</v>
      </c>
      <c r="AT144" s="23" t="s">
        <v>147</v>
      </c>
      <c r="AU144" s="23" t="s">
        <v>89</v>
      </c>
      <c r="AY144" s="23" t="s">
        <v>144</v>
      </c>
      <c r="BE144" s="246">
        <f>IF(N144="základní",J144,0)</f>
        <v>0</v>
      </c>
      <c r="BF144" s="246">
        <f>IF(N144="snížená",J144,0)</f>
        <v>0</v>
      </c>
      <c r="BG144" s="246">
        <f>IF(N144="zákl. přenesená",J144,0)</f>
        <v>0</v>
      </c>
      <c r="BH144" s="246">
        <f>IF(N144="sníž. přenesená",J144,0)</f>
        <v>0</v>
      </c>
      <c r="BI144" s="246">
        <f>IF(N144="nulová",J144,0)</f>
        <v>0</v>
      </c>
      <c r="BJ144" s="23" t="s">
        <v>87</v>
      </c>
      <c r="BK144" s="246">
        <f>ROUND(I144*H144,2)</f>
        <v>0</v>
      </c>
      <c r="BL144" s="23" t="s">
        <v>210</v>
      </c>
      <c r="BM144" s="23" t="s">
        <v>261</v>
      </c>
    </row>
    <row r="145" s="1" customFormat="1">
      <c r="B145" s="46"/>
      <c r="C145" s="74"/>
      <c r="D145" s="247" t="s">
        <v>158</v>
      </c>
      <c r="E145" s="74"/>
      <c r="F145" s="248" t="s">
        <v>250</v>
      </c>
      <c r="G145" s="74"/>
      <c r="H145" s="74"/>
      <c r="I145" s="203"/>
      <c r="J145" s="74"/>
      <c r="K145" s="74"/>
      <c r="L145" s="72"/>
      <c r="M145" s="249"/>
      <c r="N145" s="47"/>
      <c r="O145" s="47"/>
      <c r="P145" s="47"/>
      <c r="Q145" s="47"/>
      <c r="R145" s="47"/>
      <c r="S145" s="47"/>
      <c r="T145" s="95"/>
      <c r="AT145" s="23" t="s">
        <v>158</v>
      </c>
      <c r="AU145" s="23" t="s">
        <v>89</v>
      </c>
    </row>
    <row r="146" s="1" customFormat="1" ht="16.5" customHeight="1">
      <c r="B146" s="46"/>
      <c r="C146" s="235" t="s">
        <v>262</v>
      </c>
      <c r="D146" s="235" t="s">
        <v>147</v>
      </c>
      <c r="E146" s="236" t="s">
        <v>263</v>
      </c>
      <c r="F146" s="237" t="s">
        <v>264</v>
      </c>
      <c r="G146" s="238" t="s">
        <v>156</v>
      </c>
      <c r="H146" s="239">
        <v>7</v>
      </c>
      <c r="I146" s="240"/>
      <c r="J146" s="241">
        <f>ROUND(I146*H146,2)</f>
        <v>0</v>
      </c>
      <c r="K146" s="237" t="s">
        <v>151</v>
      </c>
      <c r="L146" s="72"/>
      <c r="M146" s="242" t="s">
        <v>78</v>
      </c>
      <c r="N146" s="243" t="s">
        <v>50</v>
      </c>
      <c r="O146" s="47"/>
      <c r="P146" s="244">
        <f>O146*H146</f>
        <v>0</v>
      </c>
      <c r="Q146" s="244">
        <v>0.00044999999999999999</v>
      </c>
      <c r="R146" s="244">
        <f>Q146*H146</f>
        <v>0.00315</v>
      </c>
      <c r="S146" s="244">
        <v>0</v>
      </c>
      <c r="T146" s="245">
        <f>S146*H146</f>
        <v>0</v>
      </c>
      <c r="AR146" s="23" t="s">
        <v>210</v>
      </c>
      <c r="AT146" s="23" t="s">
        <v>147</v>
      </c>
      <c r="AU146" s="23" t="s">
        <v>89</v>
      </c>
      <c r="AY146" s="23" t="s">
        <v>144</v>
      </c>
      <c r="BE146" s="246">
        <f>IF(N146="základní",J146,0)</f>
        <v>0</v>
      </c>
      <c r="BF146" s="246">
        <f>IF(N146="snížená",J146,0)</f>
        <v>0</v>
      </c>
      <c r="BG146" s="246">
        <f>IF(N146="zákl. přenesená",J146,0)</f>
        <v>0</v>
      </c>
      <c r="BH146" s="246">
        <f>IF(N146="sníž. přenesená",J146,0)</f>
        <v>0</v>
      </c>
      <c r="BI146" s="246">
        <f>IF(N146="nulová",J146,0)</f>
        <v>0</v>
      </c>
      <c r="BJ146" s="23" t="s">
        <v>87</v>
      </c>
      <c r="BK146" s="246">
        <f>ROUND(I146*H146,2)</f>
        <v>0</v>
      </c>
      <c r="BL146" s="23" t="s">
        <v>210</v>
      </c>
      <c r="BM146" s="23" t="s">
        <v>265</v>
      </c>
    </row>
    <row r="147" s="1" customFormat="1">
      <c r="B147" s="46"/>
      <c r="C147" s="74"/>
      <c r="D147" s="247" t="s">
        <v>158</v>
      </c>
      <c r="E147" s="74"/>
      <c r="F147" s="248" t="s">
        <v>250</v>
      </c>
      <c r="G147" s="74"/>
      <c r="H147" s="74"/>
      <c r="I147" s="203"/>
      <c r="J147" s="74"/>
      <c r="K147" s="74"/>
      <c r="L147" s="72"/>
      <c r="M147" s="249"/>
      <c r="N147" s="47"/>
      <c r="O147" s="47"/>
      <c r="P147" s="47"/>
      <c r="Q147" s="47"/>
      <c r="R147" s="47"/>
      <c r="S147" s="47"/>
      <c r="T147" s="95"/>
      <c r="AT147" s="23" t="s">
        <v>158</v>
      </c>
      <c r="AU147" s="23" t="s">
        <v>89</v>
      </c>
    </row>
    <row r="148" s="1" customFormat="1" ht="25.5" customHeight="1">
      <c r="B148" s="46"/>
      <c r="C148" s="235" t="s">
        <v>266</v>
      </c>
      <c r="D148" s="235" t="s">
        <v>147</v>
      </c>
      <c r="E148" s="236" t="s">
        <v>267</v>
      </c>
      <c r="F148" s="237" t="s">
        <v>268</v>
      </c>
      <c r="G148" s="238" t="s">
        <v>269</v>
      </c>
      <c r="H148" s="239">
        <v>2</v>
      </c>
      <c r="I148" s="240"/>
      <c r="J148" s="241">
        <f>ROUND(I148*H148,2)</f>
        <v>0</v>
      </c>
      <c r="K148" s="237" t="s">
        <v>151</v>
      </c>
      <c r="L148" s="72"/>
      <c r="M148" s="242" t="s">
        <v>78</v>
      </c>
      <c r="N148" s="243" t="s">
        <v>50</v>
      </c>
      <c r="O148" s="47"/>
      <c r="P148" s="244">
        <f>O148*H148</f>
        <v>0</v>
      </c>
      <c r="Q148" s="244">
        <v>0.033090000000000001</v>
      </c>
      <c r="R148" s="244">
        <f>Q148*H148</f>
        <v>0.066180000000000003</v>
      </c>
      <c r="S148" s="244">
        <v>0</v>
      </c>
      <c r="T148" s="245">
        <f>S148*H148</f>
        <v>0</v>
      </c>
      <c r="AR148" s="23" t="s">
        <v>210</v>
      </c>
      <c r="AT148" s="23" t="s">
        <v>147</v>
      </c>
      <c r="AU148" s="23" t="s">
        <v>89</v>
      </c>
      <c r="AY148" s="23" t="s">
        <v>144</v>
      </c>
      <c r="BE148" s="246">
        <f>IF(N148="základní",J148,0)</f>
        <v>0</v>
      </c>
      <c r="BF148" s="246">
        <f>IF(N148="snížená",J148,0)</f>
        <v>0</v>
      </c>
      <c r="BG148" s="246">
        <f>IF(N148="zákl. přenesená",J148,0)</f>
        <v>0</v>
      </c>
      <c r="BH148" s="246">
        <f>IF(N148="sníž. přenesená",J148,0)</f>
        <v>0</v>
      </c>
      <c r="BI148" s="246">
        <f>IF(N148="nulová",J148,0)</f>
        <v>0</v>
      </c>
      <c r="BJ148" s="23" t="s">
        <v>87</v>
      </c>
      <c r="BK148" s="246">
        <f>ROUND(I148*H148,2)</f>
        <v>0</v>
      </c>
      <c r="BL148" s="23" t="s">
        <v>210</v>
      </c>
      <c r="BM148" s="23" t="s">
        <v>270</v>
      </c>
    </row>
    <row r="149" s="1" customFormat="1">
      <c r="B149" s="46"/>
      <c r="C149" s="74"/>
      <c r="D149" s="247" t="s">
        <v>158</v>
      </c>
      <c r="E149" s="74"/>
      <c r="F149" s="248" t="s">
        <v>271</v>
      </c>
      <c r="G149" s="74"/>
      <c r="H149" s="74"/>
      <c r="I149" s="203"/>
      <c r="J149" s="74"/>
      <c r="K149" s="74"/>
      <c r="L149" s="72"/>
      <c r="M149" s="249"/>
      <c r="N149" s="47"/>
      <c r="O149" s="47"/>
      <c r="P149" s="47"/>
      <c r="Q149" s="47"/>
      <c r="R149" s="47"/>
      <c r="S149" s="47"/>
      <c r="T149" s="95"/>
      <c r="AT149" s="23" t="s">
        <v>158</v>
      </c>
      <c r="AU149" s="23" t="s">
        <v>89</v>
      </c>
    </row>
    <row r="150" s="1" customFormat="1">
      <c r="B150" s="46"/>
      <c r="C150" s="74"/>
      <c r="D150" s="247" t="s">
        <v>84</v>
      </c>
      <c r="E150" s="74"/>
      <c r="F150" s="248" t="s">
        <v>272</v>
      </c>
      <c r="G150" s="74"/>
      <c r="H150" s="74"/>
      <c r="I150" s="203"/>
      <c r="J150" s="74"/>
      <c r="K150" s="74"/>
      <c r="L150" s="72"/>
      <c r="M150" s="249"/>
      <c r="N150" s="47"/>
      <c r="O150" s="47"/>
      <c r="P150" s="47"/>
      <c r="Q150" s="47"/>
      <c r="R150" s="47"/>
      <c r="S150" s="47"/>
      <c r="T150" s="95"/>
      <c r="AT150" s="23" t="s">
        <v>84</v>
      </c>
      <c r="AU150" s="23" t="s">
        <v>89</v>
      </c>
    </row>
    <row r="151" s="1" customFormat="1" ht="25.5" customHeight="1">
      <c r="B151" s="46"/>
      <c r="C151" s="235" t="s">
        <v>273</v>
      </c>
      <c r="D151" s="235" t="s">
        <v>147</v>
      </c>
      <c r="E151" s="236" t="s">
        <v>274</v>
      </c>
      <c r="F151" s="237" t="s">
        <v>275</v>
      </c>
      <c r="G151" s="238" t="s">
        <v>269</v>
      </c>
      <c r="H151" s="239">
        <v>20</v>
      </c>
      <c r="I151" s="240"/>
      <c r="J151" s="241">
        <f>ROUND(I151*H151,2)</f>
        <v>0</v>
      </c>
      <c r="K151" s="237" t="s">
        <v>151</v>
      </c>
      <c r="L151" s="72"/>
      <c r="M151" s="242" t="s">
        <v>78</v>
      </c>
      <c r="N151" s="243" t="s">
        <v>50</v>
      </c>
      <c r="O151" s="47"/>
      <c r="P151" s="244">
        <f>O151*H151</f>
        <v>0</v>
      </c>
      <c r="Q151" s="244">
        <v>6.9999999999999994E-05</v>
      </c>
      <c r="R151" s="244">
        <f>Q151*H151</f>
        <v>0.0013999999999999998</v>
      </c>
      <c r="S151" s="244">
        <v>0</v>
      </c>
      <c r="T151" s="245">
        <f>S151*H151</f>
        <v>0</v>
      </c>
      <c r="AR151" s="23" t="s">
        <v>210</v>
      </c>
      <c r="AT151" s="23" t="s">
        <v>147</v>
      </c>
      <c r="AU151" s="23" t="s">
        <v>89</v>
      </c>
      <c r="AY151" s="23" t="s">
        <v>144</v>
      </c>
      <c r="BE151" s="246">
        <f>IF(N151="základní",J151,0)</f>
        <v>0</v>
      </c>
      <c r="BF151" s="246">
        <f>IF(N151="snížená",J151,0)</f>
        <v>0</v>
      </c>
      <c r="BG151" s="246">
        <f>IF(N151="zákl. přenesená",J151,0)</f>
        <v>0</v>
      </c>
      <c r="BH151" s="246">
        <f>IF(N151="sníž. přenesená",J151,0)</f>
        <v>0</v>
      </c>
      <c r="BI151" s="246">
        <f>IF(N151="nulová",J151,0)</f>
        <v>0</v>
      </c>
      <c r="BJ151" s="23" t="s">
        <v>87</v>
      </c>
      <c r="BK151" s="246">
        <f>ROUND(I151*H151,2)</f>
        <v>0</v>
      </c>
      <c r="BL151" s="23" t="s">
        <v>210</v>
      </c>
      <c r="BM151" s="23" t="s">
        <v>276</v>
      </c>
    </row>
    <row r="152" s="12" customFormat="1">
      <c r="B152" s="250"/>
      <c r="C152" s="251"/>
      <c r="D152" s="247" t="s">
        <v>160</v>
      </c>
      <c r="E152" s="252" t="s">
        <v>78</v>
      </c>
      <c r="F152" s="253" t="s">
        <v>277</v>
      </c>
      <c r="G152" s="251"/>
      <c r="H152" s="254">
        <v>20</v>
      </c>
      <c r="I152" s="255"/>
      <c r="J152" s="251"/>
      <c r="K152" s="251"/>
      <c r="L152" s="256"/>
      <c r="M152" s="257"/>
      <c r="N152" s="258"/>
      <c r="O152" s="258"/>
      <c r="P152" s="258"/>
      <c r="Q152" s="258"/>
      <c r="R152" s="258"/>
      <c r="S152" s="258"/>
      <c r="T152" s="259"/>
      <c r="AT152" s="260" t="s">
        <v>160</v>
      </c>
      <c r="AU152" s="260" t="s">
        <v>89</v>
      </c>
      <c r="AV152" s="12" t="s">
        <v>89</v>
      </c>
      <c r="AW152" s="12" t="s">
        <v>42</v>
      </c>
      <c r="AX152" s="12" t="s">
        <v>87</v>
      </c>
      <c r="AY152" s="260" t="s">
        <v>144</v>
      </c>
    </row>
    <row r="153" s="1" customFormat="1" ht="16.5" customHeight="1">
      <c r="B153" s="46"/>
      <c r="C153" s="261" t="s">
        <v>278</v>
      </c>
      <c r="D153" s="261" t="s">
        <v>163</v>
      </c>
      <c r="E153" s="262" t="s">
        <v>279</v>
      </c>
      <c r="F153" s="263" t="s">
        <v>280</v>
      </c>
      <c r="G153" s="264" t="s">
        <v>156</v>
      </c>
      <c r="H153" s="265">
        <v>20</v>
      </c>
      <c r="I153" s="266"/>
      <c r="J153" s="267">
        <f>ROUND(I153*H153,2)</f>
        <v>0</v>
      </c>
      <c r="K153" s="263" t="s">
        <v>151</v>
      </c>
      <c r="L153" s="268"/>
      <c r="M153" s="269" t="s">
        <v>78</v>
      </c>
      <c r="N153" s="270" t="s">
        <v>50</v>
      </c>
      <c r="O153" s="47"/>
      <c r="P153" s="244">
        <f>O153*H153</f>
        <v>0</v>
      </c>
      <c r="Q153" s="244">
        <v>2.0000000000000002E-05</v>
      </c>
      <c r="R153" s="244">
        <f>Q153*H153</f>
        <v>0.00040000000000000002</v>
      </c>
      <c r="S153" s="244">
        <v>0</v>
      </c>
      <c r="T153" s="245">
        <f>S153*H153</f>
        <v>0</v>
      </c>
      <c r="AR153" s="23" t="s">
        <v>281</v>
      </c>
      <c r="AT153" s="23" t="s">
        <v>163</v>
      </c>
      <c r="AU153" s="23" t="s">
        <v>89</v>
      </c>
      <c r="AY153" s="23" t="s">
        <v>144</v>
      </c>
      <c r="BE153" s="246">
        <f>IF(N153="základní",J153,0)</f>
        <v>0</v>
      </c>
      <c r="BF153" s="246">
        <f>IF(N153="snížená",J153,0)</f>
        <v>0</v>
      </c>
      <c r="BG153" s="246">
        <f>IF(N153="zákl. přenesená",J153,0)</f>
        <v>0</v>
      </c>
      <c r="BH153" s="246">
        <f>IF(N153="sníž. přenesená",J153,0)</f>
        <v>0</v>
      </c>
      <c r="BI153" s="246">
        <f>IF(N153="nulová",J153,0)</f>
        <v>0</v>
      </c>
      <c r="BJ153" s="23" t="s">
        <v>87</v>
      </c>
      <c r="BK153" s="246">
        <f>ROUND(I153*H153,2)</f>
        <v>0</v>
      </c>
      <c r="BL153" s="23" t="s">
        <v>210</v>
      </c>
      <c r="BM153" s="23" t="s">
        <v>282</v>
      </c>
    </row>
    <row r="154" s="1" customFormat="1" ht="25.5" customHeight="1">
      <c r="B154" s="46"/>
      <c r="C154" s="235" t="s">
        <v>283</v>
      </c>
      <c r="D154" s="235" t="s">
        <v>147</v>
      </c>
      <c r="E154" s="236" t="s">
        <v>284</v>
      </c>
      <c r="F154" s="237" t="s">
        <v>285</v>
      </c>
      <c r="G154" s="238" t="s">
        <v>269</v>
      </c>
      <c r="H154" s="239">
        <v>2</v>
      </c>
      <c r="I154" s="240"/>
      <c r="J154" s="241">
        <f>ROUND(I154*H154,2)</f>
        <v>0</v>
      </c>
      <c r="K154" s="237" t="s">
        <v>286</v>
      </c>
      <c r="L154" s="72"/>
      <c r="M154" s="242" t="s">
        <v>78</v>
      </c>
      <c r="N154" s="243" t="s">
        <v>50</v>
      </c>
      <c r="O154" s="47"/>
      <c r="P154" s="244">
        <f>O154*H154</f>
        <v>0</v>
      </c>
      <c r="Q154" s="244">
        <v>6.9999999999999994E-05</v>
      </c>
      <c r="R154" s="244">
        <f>Q154*H154</f>
        <v>0.00013999999999999999</v>
      </c>
      <c r="S154" s="244">
        <v>0</v>
      </c>
      <c r="T154" s="245">
        <f>S154*H154</f>
        <v>0</v>
      </c>
      <c r="AR154" s="23" t="s">
        <v>210</v>
      </c>
      <c r="AT154" s="23" t="s">
        <v>147</v>
      </c>
      <c r="AU154" s="23" t="s">
        <v>89</v>
      </c>
      <c r="AY154" s="23" t="s">
        <v>144</v>
      </c>
      <c r="BE154" s="246">
        <f>IF(N154="základní",J154,0)</f>
        <v>0</v>
      </c>
      <c r="BF154" s="246">
        <f>IF(N154="snížená",J154,0)</f>
        <v>0</v>
      </c>
      <c r="BG154" s="246">
        <f>IF(N154="zákl. přenesená",J154,0)</f>
        <v>0</v>
      </c>
      <c r="BH154" s="246">
        <f>IF(N154="sníž. přenesená",J154,0)</f>
        <v>0</v>
      </c>
      <c r="BI154" s="246">
        <f>IF(N154="nulová",J154,0)</f>
        <v>0</v>
      </c>
      <c r="BJ154" s="23" t="s">
        <v>87</v>
      </c>
      <c r="BK154" s="246">
        <f>ROUND(I154*H154,2)</f>
        <v>0</v>
      </c>
      <c r="BL154" s="23" t="s">
        <v>210</v>
      </c>
      <c r="BM154" s="23" t="s">
        <v>287</v>
      </c>
    </row>
    <row r="155" s="1" customFormat="1" ht="16.5" customHeight="1">
      <c r="B155" s="46"/>
      <c r="C155" s="261" t="s">
        <v>288</v>
      </c>
      <c r="D155" s="261" t="s">
        <v>163</v>
      </c>
      <c r="E155" s="262" t="s">
        <v>289</v>
      </c>
      <c r="F155" s="263" t="s">
        <v>290</v>
      </c>
      <c r="G155" s="264" t="s">
        <v>156</v>
      </c>
      <c r="H155" s="265">
        <v>2</v>
      </c>
      <c r="I155" s="266"/>
      <c r="J155" s="267">
        <f>ROUND(I155*H155,2)</f>
        <v>0</v>
      </c>
      <c r="K155" s="263" t="s">
        <v>151</v>
      </c>
      <c r="L155" s="268"/>
      <c r="M155" s="269" t="s">
        <v>78</v>
      </c>
      <c r="N155" s="270" t="s">
        <v>50</v>
      </c>
      <c r="O155" s="47"/>
      <c r="P155" s="244">
        <f>O155*H155</f>
        <v>0</v>
      </c>
      <c r="Q155" s="244">
        <v>0.00019000000000000001</v>
      </c>
      <c r="R155" s="244">
        <f>Q155*H155</f>
        <v>0.00038000000000000002</v>
      </c>
      <c r="S155" s="244">
        <v>0</v>
      </c>
      <c r="T155" s="245">
        <f>S155*H155</f>
        <v>0</v>
      </c>
      <c r="AR155" s="23" t="s">
        <v>281</v>
      </c>
      <c r="AT155" s="23" t="s">
        <v>163</v>
      </c>
      <c r="AU155" s="23" t="s">
        <v>89</v>
      </c>
      <c r="AY155" s="23" t="s">
        <v>144</v>
      </c>
      <c r="BE155" s="246">
        <f>IF(N155="základní",J155,0)</f>
        <v>0</v>
      </c>
      <c r="BF155" s="246">
        <f>IF(N155="snížená",J155,0)</f>
        <v>0</v>
      </c>
      <c r="BG155" s="246">
        <f>IF(N155="zákl. přenesená",J155,0)</f>
        <v>0</v>
      </c>
      <c r="BH155" s="246">
        <f>IF(N155="sníž. přenesená",J155,0)</f>
        <v>0</v>
      </c>
      <c r="BI155" s="246">
        <f>IF(N155="nulová",J155,0)</f>
        <v>0</v>
      </c>
      <c r="BJ155" s="23" t="s">
        <v>87</v>
      </c>
      <c r="BK155" s="246">
        <f>ROUND(I155*H155,2)</f>
        <v>0</v>
      </c>
      <c r="BL155" s="23" t="s">
        <v>210</v>
      </c>
      <c r="BM155" s="23" t="s">
        <v>291</v>
      </c>
    </row>
    <row r="156" s="1" customFormat="1" ht="25.5" customHeight="1">
      <c r="B156" s="46"/>
      <c r="C156" s="235" t="s">
        <v>292</v>
      </c>
      <c r="D156" s="235" t="s">
        <v>147</v>
      </c>
      <c r="E156" s="236" t="s">
        <v>293</v>
      </c>
      <c r="F156" s="237" t="s">
        <v>294</v>
      </c>
      <c r="G156" s="238" t="s">
        <v>156</v>
      </c>
      <c r="H156" s="239">
        <v>5</v>
      </c>
      <c r="I156" s="240"/>
      <c r="J156" s="241">
        <f>ROUND(I156*H156,2)</f>
        <v>0</v>
      </c>
      <c r="K156" s="237" t="s">
        <v>151</v>
      </c>
      <c r="L156" s="72"/>
      <c r="M156" s="242" t="s">
        <v>78</v>
      </c>
      <c r="N156" s="243" t="s">
        <v>50</v>
      </c>
      <c r="O156" s="47"/>
      <c r="P156" s="244">
        <f>O156*H156</f>
        <v>0</v>
      </c>
      <c r="Q156" s="244">
        <v>0.00024000000000000001</v>
      </c>
      <c r="R156" s="244">
        <f>Q156*H156</f>
        <v>0.0012000000000000001</v>
      </c>
      <c r="S156" s="244">
        <v>0</v>
      </c>
      <c r="T156" s="245">
        <f>S156*H156</f>
        <v>0</v>
      </c>
      <c r="AR156" s="23" t="s">
        <v>210</v>
      </c>
      <c r="AT156" s="23" t="s">
        <v>147</v>
      </c>
      <c r="AU156" s="23" t="s">
        <v>89</v>
      </c>
      <c r="AY156" s="23" t="s">
        <v>144</v>
      </c>
      <c r="BE156" s="246">
        <f>IF(N156="základní",J156,0)</f>
        <v>0</v>
      </c>
      <c r="BF156" s="246">
        <f>IF(N156="snížená",J156,0)</f>
        <v>0</v>
      </c>
      <c r="BG156" s="246">
        <f>IF(N156="zákl. přenesená",J156,0)</f>
        <v>0</v>
      </c>
      <c r="BH156" s="246">
        <f>IF(N156="sníž. přenesená",J156,0)</f>
        <v>0</v>
      </c>
      <c r="BI156" s="246">
        <f>IF(N156="nulová",J156,0)</f>
        <v>0</v>
      </c>
      <c r="BJ156" s="23" t="s">
        <v>87</v>
      </c>
      <c r="BK156" s="246">
        <f>ROUND(I156*H156,2)</f>
        <v>0</v>
      </c>
      <c r="BL156" s="23" t="s">
        <v>210</v>
      </c>
      <c r="BM156" s="23" t="s">
        <v>295</v>
      </c>
    </row>
    <row r="157" s="1" customFormat="1">
      <c r="B157" s="46"/>
      <c r="C157" s="74"/>
      <c r="D157" s="247" t="s">
        <v>158</v>
      </c>
      <c r="E157" s="74"/>
      <c r="F157" s="248" t="s">
        <v>296</v>
      </c>
      <c r="G157" s="74"/>
      <c r="H157" s="74"/>
      <c r="I157" s="203"/>
      <c r="J157" s="74"/>
      <c r="K157" s="74"/>
      <c r="L157" s="72"/>
      <c r="M157" s="249"/>
      <c r="N157" s="47"/>
      <c r="O157" s="47"/>
      <c r="P157" s="47"/>
      <c r="Q157" s="47"/>
      <c r="R157" s="47"/>
      <c r="S157" s="47"/>
      <c r="T157" s="95"/>
      <c r="AT157" s="23" t="s">
        <v>158</v>
      </c>
      <c r="AU157" s="23" t="s">
        <v>89</v>
      </c>
    </row>
    <row r="158" s="1" customFormat="1" ht="25.5" customHeight="1">
      <c r="B158" s="46"/>
      <c r="C158" s="235" t="s">
        <v>297</v>
      </c>
      <c r="D158" s="235" t="s">
        <v>147</v>
      </c>
      <c r="E158" s="236" t="s">
        <v>298</v>
      </c>
      <c r="F158" s="237" t="s">
        <v>299</v>
      </c>
      <c r="G158" s="238" t="s">
        <v>156</v>
      </c>
      <c r="H158" s="239">
        <v>15</v>
      </c>
      <c r="I158" s="240"/>
      <c r="J158" s="241">
        <f>ROUND(I158*H158,2)</f>
        <v>0</v>
      </c>
      <c r="K158" s="237" t="s">
        <v>151</v>
      </c>
      <c r="L158" s="72"/>
      <c r="M158" s="242" t="s">
        <v>78</v>
      </c>
      <c r="N158" s="243" t="s">
        <v>50</v>
      </c>
      <c r="O158" s="47"/>
      <c r="P158" s="244">
        <f>O158*H158</f>
        <v>0</v>
      </c>
      <c r="Q158" s="244">
        <v>0.00038000000000000002</v>
      </c>
      <c r="R158" s="244">
        <f>Q158*H158</f>
        <v>0.0057000000000000002</v>
      </c>
      <c r="S158" s="244">
        <v>0</v>
      </c>
      <c r="T158" s="245">
        <f>S158*H158</f>
        <v>0</v>
      </c>
      <c r="AR158" s="23" t="s">
        <v>210</v>
      </c>
      <c r="AT158" s="23" t="s">
        <v>147</v>
      </c>
      <c r="AU158" s="23" t="s">
        <v>89</v>
      </c>
      <c r="AY158" s="23" t="s">
        <v>144</v>
      </c>
      <c r="BE158" s="246">
        <f>IF(N158="základní",J158,0)</f>
        <v>0</v>
      </c>
      <c r="BF158" s="246">
        <f>IF(N158="snížená",J158,0)</f>
        <v>0</v>
      </c>
      <c r="BG158" s="246">
        <f>IF(N158="zákl. přenesená",J158,0)</f>
        <v>0</v>
      </c>
      <c r="BH158" s="246">
        <f>IF(N158="sníž. přenesená",J158,0)</f>
        <v>0</v>
      </c>
      <c r="BI158" s="246">
        <f>IF(N158="nulová",J158,0)</f>
        <v>0</v>
      </c>
      <c r="BJ158" s="23" t="s">
        <v>87</v>
      </c>
      <c r="BK158" s="246">
        <f>ROUND(I158*H158,2)</f>
        <v>0</v>
      </c>
      <c r="BL158" s="23" t="s">
        <v>210</v>
      </c>
      <c r="BM158" s="23" t="s">
        <v>300</v>
      </c>
    </row>
    <row r="159" s="1" customFormat="1">
      <c r="B159" s="46"/>
      <c r="C159" s="74"/>
      <c r="D159" s="247" t="s">
        <v>158</v>
      </c>
      <c r="E159" s="74"/>
      <c r="F159" s="248" t="s">
        <v>296</v>
      </c>
      <c r="G159" s="74"/>
      <c r="H159" s="74"/>
      <c r="I159" s="203"/>
      <c r="J159" s="74"/>
      <c r="K159" s="74"/>
      <c r="L159" s="72"/>
      <c r="M159" s="249"/>
      <c r="N159" s="47"/>
      <c r="O159" s="47"/>
      <c r="P159" s="47"/>
      <c r="Q159" s="47"/>
      <c r="R159" s="47"/>
      <c r="S159" s="47"/>
      <c r="T159" s="95"/>
      <c r="AT159" s="23" t="s">
        <v>158</v>
      </c>
      <c r="AU159" s="23" t="s">
        <v>89</v>
      </c>
    </row>
    <row r="160" s="1" customFormat="1" ht="25.5" customHeight="1">
      <c r="B160" s="46"/>
      <c r="C160" s="235" t="s">
        <v>301</v>
      </c>
      <c r="D160" s="235" t="s">
        <v>147</v>
      </c>
      <c r="E160" s="236" t="s">
        <v>302</v>
      </c>
      <c r="F160" s="237" t="s">
        <v>303</v>
      </c>
      <c r="G160" s="238" t="s">
        <v>156</v>
      </c>
      <c r="H160" s="239">
        <v>1</v>
      </c>
      <c r="I160" s="240"/>
      <c r="J160" s="241">
        <f>ROUND(I160*H160,2)</f>
        <v>0</v>
      </c>
      <c r="K160" s="237" t="s">
        <v>151</v>
      </c>
      <c r="L160" s="72"/>
      <c r="M160" s="242" t="s">
        <v>78</v>
      </c>
      <c r="N160" s="243" t="s">
        <v>50</v>
      </c>
      <c r="O160" s="47"/>
      <c r="P160" s="244">
        <f>O160*H160</f>
        <v>0</v>
      </c>
      <c r="Q160" s="244">
        <v>0.0014</v>
      </c>
      <c r="R160" s="244">
        <f>Q160*H160</f>
        <v>0.0014</v>
      </c>
      <c r="S160" s="244">
        <v>0</v>
      </c>
      <c r="T160" s="245">
        <f>S160*H160</f>
        <v>0</v>
      </c>
      <c r="AR160" s="23" t="s">
        <v>210</v>
      </c>
      <c r="AT160" s="23" t="s">
        <v>147</v>
      </c>
      <c r="AU160" s="23" t="s">
        <v>89</v>
      </c>
      <c r="AY160" s="23" t="s">
        <v>144</v>
      </c>
      <c r="BE160" s="246">
        <f>IF(N160="základní",J160,0)</f>
        <v>0</v>
      </c>
      <c r="BF160" s="246">
        <f>IF(N160="snížená",J160,0)</f>
        <v>0</v>
      </c>
      <c r="BG160" s="246">
        <f>IF(N160="zákl. přenesená",J160,0)</f>
        <v>0</v>
      </c>
      <c r="BH160" s="246">
        <f>IF(N160="sníž. přenesená",J160,0)</f>
        <v>0</v>
      </c>
      <c r="BI160" s="246">
        <f>IF(N160="nulová",J160,0)</f>
        <v>0</v>
      </c>
      <c r="BJ160" s="23" t="s">
        <v>87</v>
      </c>
      <c r="BK160" s="246">
        <f>ROUND(I160*H160,2)</f>
        <v>0</v>
      </c>
      <c r="BL160" s="23" t="s">
        <v>210</v>
      </c>
      <c r="BM160" s="23" t="s">
        <v>304</v>
      </c>
    </row>
    <row r="161" s="1" customFormat="1" ht="25.5" customHeight="1">
      <c r="B161" s="46"/>
      <c r="C161" s="261" t="s">
        <v>281</v>
      </c>
      <c r="D161" s="261" t="s">
        <v>163</v>
      </c>
      <c r="E161" s="262" t="s">
        <v>305</v>
      </c>
      <c r="F161" s="263" t="s">
        <v>306</v>
      </c>
      <c r="G161" s="264" t="s">
        <v>156</v>
      </c>
      <c r="H161" s="265">
        <v>1</v>
      </c>
      <c r="I161" s="266"/>
      <c r="J161" s="267">
        <f>ROUND(I161*H161,2)</f>
        <v>0</v>
      </c>
      <c r="K161" s="263" t="s">
        <v>286</v>
      </c>
      <c r="L161" s="268"/>
      <c r="M161" s="269" t="s">
        <v>78</v>
      </c>
      <c r="N161" s="270" t="s">
        <v>50</v>
      </c>
      <c r="O161" s="47"/>
      <c r="P161" s="244">
        <f>O161*H161</f>
        <v>0</v>
      </c>
      <c r="Q161" s="244">
        <v>0.029000000000000001</v>
      </c>
      <c r="R161" s="244">
        <f>Q161*H161</f>
        <v>0.029000000000000001</v>
      </c>
      <c r="S161" s="244">
        <v>0</v>
      </c>
      <c r="T161" s="245">
        <f>S161*H161</f>
        <v>0</v>
      </c>
      <c r="AR161" s="23" t="s">
        <v>281</v>
      </c>
      <c r="AT161" s="23" t="s">
        <v>163</v>
      </c>
      <c r="AU161" s="23" t="s">
        <v>89</v>
      </c>
      <c r="AY161" s="23" t="s">
        <v>144</v>
      </c>
      <c r="BE161" s="246">
        <f>IF(N161="základní",J161,0)</f>
        <v>0</v>
      </c>
      <c r="BF161" s="246">
        <f>IF(N161="snížená",J161,0)</f>
        <v>0</v>
      </c>
      <c r="BG161" s="246">
        <f>IF(N161="zákl. přenesená",J161,0)</f>
        <v>0</v>
      </c>
      <c r="BH161" s="246">
        <f>IF(N161="sníž. přenesená",J161,0)</f>
        <v>0</v>
      </c>
      <c r="BI161" s="246">
        <f>IF(N161="nulová",J161,0)</f>
        <v>0</v>
      </c>
      <c r="BJ161" s="23" t="s">
        <v>87</v>
      </c>
      <c r="BK161" s="246">
        <f>ROUND(I161*H161,2)</f>
        <v>0</v>
      </c>
      <c r="BL161" s="23" t="s">
        <v>210</v>
      </c>
      <c r="BM161" s="23" t="s">
        <v>307</v>
      </c>
    </row>
    <row r="162" s="1" customFormat="1" ht="25.5" customHeight="1">
      <c r="B162" s="46"/>
      <c r="C162" s="261" t="s">
        <v>308</v>
      </c>
      <c r="D162" s="261" t="s">
        <v>163</v>
      </c>
      <c r="E162" s="262" t="s">
        <v>309</v>
      </c>
      <c r="F162" s="263" t="s">
        <v>310</v>
      </c>
      <c r="G162" s="264" t="s">
        <v>156</v>
      </c>
      <c r="H162" s="265">
        <v>1</v>
      </c>
      <c r="I162" s="266"/>
      <c r="J162" s="267">
        <f>ROUND(I162*H162,2)</f>
        <v>0</v>
      </c>
      <c r="K162" s="263" t="s">
        <v>286</v>
      </c>
      <c r="L162" s="268"/>
      <c r="M162" s="269" t="s">
        <v>78</v>
      </c>
      <c r="N162" s="270" t="s">
        <v>50</v>
      </c>
      <c r="O162" s="47"/>
      <c r="P162" s="244">
        <f>O162*H162</f>
        <v>0</v>
      </c>
      <c r="Q162" s="244">
        <v>0.00010000000000000001</v>
      </c>
      <c r="R162" s="244">
        <f>Q162*H162</f>
        <v>0.00010000000000000001</v>
      </c>
      <c r="S162" s="244">
        <v>0</v>
      </c>
      <c r="T162" s="245">
        <f>S162*H162</f>
        <v>0</v>
      </c>
      <c r="AR162" s="23" t="s">
        <v>281</v>
      </c>
      <c r="AT162" s="23" t="s">
        <v>163</v>
      </c>
      <c r="AU162" s="23" t="s">
        <v>89</v>
      </c>
      <c r="AY162" s="23" t="s">
        <v>144</v>
      </c>
      <c r="BE162" s="246">
        <f>IF(N162="základní",J162,0)</f>
        <v>0</v>
      </c>
      <c r="BF162" s="246">
        <f>IF(N162="snížená",J162,0)</f>
        <v>0</v>
      </c>
      <c r="BG162" s="246">
        <f>IF(N162="zákl. přenesená",J162,0)</f>
        <v>0</v>
      </c>
      <c r="BH162" s="246">
        <f>IF(N162="sníž. přenesená",J162,0)</f>
        <v>0</v>
      </c>
      <c r="BI162" s="246">
        <f>IF(N162="nulová",J162,0)</f>
        <v>0</v>
      </c>
      <c r="BJ162" s="23" t="s">
        <v>87</v>
      </c>
      <c r="BK162" s="246">
        <f>ROUND(I162*H162,2)</f>
        <v>0</v>
      </c>
      <c r="BL162" s="23" t="s">
        <v>210</v>
      </c>
      <c r="BM162" s="23" t="s">
        <v>311</v>
      </c>
    </row>
    <row r="163" s="1" customFormat="1">
      <c r="B163" s="46"/>
      <c r="C163" s="74"/>
      <c r="D163" s="247" t="s">
        <v>84</v>
      </c>
      <c r="E163" s="74"/>
      <c r="F163" s="248" t="s">
        <v>312</v>
      </c>
      <c r="G163" s="74"/>
      <c r="H163" s="74"/>
      <c r="I163" s="203"/>
      <c r="J163" s="74"/>
      <c r="K163" s="74"/>
      <c r="L163" s="72"/>
      <c r="M163" s="249"/>
      <c r="N163" s="47"/>
      <c r="O163" s="47"/>
      <c r="P163" s="47"/>
      <c r="Q163" s="47"/>
      <c r="R163" s="47"/>
      <c r="S163" s="47"/>
      <c r="T163" s="95"/>
      <c r="AT163" s="23" t="s">
        <v>84</v>
      </c>
      <c r="AU163" s="23" t="s">
        <v>89</v>
      </c>
    </row>
    <row r="164" s="1" customFormat="1" ht="25.5" customHeight="1">
      <c r="B164" s="46"/>
      <c r="C164" s="235" t="s">
        <v>313</v>
      </c>
      <c r="D164" s="235" t="s">
        <v>147</v>
      </c>
      <c r="E164" s="236" t="s">
        <v>314</v>
      </c>
      <c r="F164" s="237" t="s">
        <v>315</v>
      </c>
      <c r="G164" s="238" t="s">
        <v>172</v>
      </c>
      <c r="H164" s="239">
        <v>0.90700000000000003</v>
      </c>
      <c r="I164" s="240"/>
      <c r="J164" s="241">
        <f>ROUND(I164*H164,2)</f>
        <v>0</v>
      </c>
      <c r="K164" s="237" t="s">
        <v>151</v>
      </c>
      <c r="L164" s="72"/>
      <c r="M164" s="242" t="s">
        <v>78</v>
      </c>
      <c r="N164" s="243" t="s">
        <v>50</v>
      </c>
      <c r="O164" s="47"/>
      <c r="P164" s="244">
        <f>O164*H164</f>
        <v>0</v>
      </c>
      <c r="Q164" s="244">
        <v>0</v>
      </c>
      <c r="R164" s="244">
        <f>Q164*H164</f>
        <v>0</v>
      </c>
      <c r="S164" s="244">
        <v>0</v>
      </c>
      <c r="T164" s="245">
        <f>S164*H164</f>
        <v>0</v>
      </c>
      <c r="AR164" s="23" t="s">
        <v>210</v>
      </c>
      <c r="AT164" s="23" t="s">
        <v>147</v>
      </c>
      <c r="AU164" s="23" t="s">
        <v>89</v>
      </c>
      <c r="AY164" s="23" t="s">
        <v>144</v>
      </c>
      <c r="BE164" s="246">
        <f>IF(N164="základní",J164,0)</f>
        <v>0</v>
      </c>
      <c r="BF164" s="246">
        <f>IF(N164="snížená",J164,0)</f>
        <v>0</v>
      </c>
      <c r="BG164" s="246">
        <f>IF(N164="zákl. přenesená",J164,0)</f>
        <v>0</v>
      </c>
      <c r="BH164" s="246">
        <f>IF(N164="sníž. přenesená",J164,0)</f>
        <v>0</v>
      </c>
      <c r="BI164" s="246">
        <f>IF(N164="nulová",J164,0)</f>
        <v>0</v>
      </c>
      <c r="BJ164" s="23" t="s">
        <v>87</v>
      </c>
      <c r="BK164" s="246">
        <f>ROUND(I164*H164,2)</f>
        <v>0</v>
      </c>
      <c r="BL164" s="23" t="s">
        <v>210</v>
      </c>
      <c r="BM164" s="23" t="s">
        <v>316</v>
      </c>
    </row>
    <row r="165" s="1" customFormat="1" ht="38.25" customHeight="1">
      <c r="B165" s="46"/>
      <c r="C165" s="235" t="s">
        <v>317</v>
      </c>
      <c r="D165" s="235" t="s">
        <v>147</v>
      </c>
      <c r="E165" s="236" t="s">
        <v>318</v>
      </c>
      <c r="F165" s="237" t="s">
        <v>319</v>
      </c>
      <c r="G165" s="238" t="s">
        <v>172</v>
      </c>
      <c r="H165" s="239">
        <v>0.74199999999999999</v>
      </c>
      <c r="I165" s="240"/>
      <c r="J165" s="241">
        <f>ROUND(I165*H165,2)</f>
        <v>0</v>
      </c>
      <c r="K165" s="237" t="s">
        <v>151</v>
      </c>
      <c r="L165" s="72"/>
      <c r="M165" s="242" t="s">
        <v>78</v>
      </c>
      <c r="N165" s="243" t="s">
        <v>50</v>
      </c>
      <c r="O165" s="47"/>
      <c r="P165" s="244">
        <f>O165*H165</f>
        <v>0</v>
      </c>
      <c r="Q165" s="244">
        <v>0</v>
      </c>
      <c r="R165" s="244">
        <f>Q165*H165</f>
        <v>0</v>
      </c>
      <c r="S165" s="244">
        <v>0</v>
      </c>
      <c r="T165" s="245">
        <f>S165*H165</f>
        <v>0</v>
      </c>
      <c r="AR165" s="23" t="s">
        <v>210</v>
      </c>
      <c r="AT165" s="23" t="s">
        <v>147</v>
      </c>
      <c r="AU165" s="23" t="s">
        <v>89</v>
      </c>
      <c r="AY165" s="23" t="s">
        <v>144</v>
      </c>
      <c r="BE165" s="246">
        <f>IF(N165="základní",J165,0)</f>
        <v>0</v>
      </c>
      <c r="BF165" s="246">
        <f>IF(N165="snížená",J165,0)</f>
        <v>0</v>
      </c>
      <c r="BG165" s="246">
        <f>IF(N165="zákl. přenesená",J165,0)</f>
        <v>0</v>
      </c>
      <c r="BH165" s="246">
        <f>IF(N165="sníž. přenesená",J165,0)</f>
        <v>0</v>
      </c>
      <c r="BI165" s="246">
        <f>IF(N165="nulová",J165,0)</f>
        <v>0</v>
      </c>
      <c r="BJ165" s="23" t="s">
        <v>87</v>
      </c>
      <c r="BK165" s="246">
        <f>ROUND(I165*H165,2)</f>
        <v>0</v>
      </c>
      <c r="BL165" s="23" t="s">
        <v>210</v>
      </c>
      <c r="BM165" s="23" t="s">
        <v>320</v>
      </c>
    </row>
    <row r="166" s="1" customFormat="1">
      <c r="B166" s="46"/>
      <c r="C166" s="74"/>
      <c r="D166" s="247" t="s">
        <v>158</v>
      </c>
      <c r="E166" s="74"/>
      <c r="F166" s="248" t="s">
        <v>321</v>
      </c>
      <c r="G166" s="74"/>
      <c r="H166" s="74"/>
      <c r="I166" s="203"/>
      <c r="J166" s="74"/>
      <c r="K166" s="74"/>
      <c r="L166" s="72"/>
      <c r="M166" s="249"/>
      <c r="N166" s="47"/>
      <c r="O166" s="47"/>
      <c r="P166" s="47"/>
      <c r="Q166" s="47"/>
      <c r="R166" s="47"/>
      <c r="S166" s="47"/>
      <c r="T166" s="95"/>
      <c r="AT166" s="23" t="s">
        <v>158</v>
      </c>
      <c r="AU166" s="23" t="s">
        <v>89</v>
      </c>
    </row>
    <row r="167" s="11" customFormat="1" ht="29.88" customHeight="1">
      <c r="B167" s="219"/>
      <c r="C167" s="220"/>
      <c r="D167" s="221" t="s">
        <v>79</v>
      </c>
      <c r="E167" s="233" t="s">
        <v>322</v>
      </c>
      <c r="F167" s="233" t="s">
        <v>323</v>
      </c>
      <c r="G167" s="220"/>
      <c r="H167" s="220"/>
      <c r="I167" s="223"/>
      <c r="J167" s="234">
        <f>BK167</f>
        <v>0</v>
      </c>
      <c r="K167" s="220"/>
      <c r="L167" s="225"/>
      <c r="M167" s="226"/>
      <c r="N167" s="227"/>
      <c r="O167" s="227"/>
      <c r="P167" s="228">
        <f>SUM(P168:P169)</f>
        <v>0</v>
      </c>
      <c r="Q167" s="227"/>
      <c r="R167" s="228">
        <f>SUM(R168:R169)</f>
        <v>0</v>
      </c>
      <c r="S167" s="227"/>
      <c r="T167" s="229">
        <f>SUM(T168:T169)</f>
        <v>0.63690000000000002</v>
      </c>
      <c r="AR167" s="230" t="s">
        <v>89</v>
      </c>
      <c r="AT167" s="231" t="s">
        <v>79</v>
      </c>
      <c r="AU167" s="231" t="s">
        <v>87</v>
      </c>
      <c r="AY167" s="230" t="s">
        <v>144</v>
      </c>
      <c r="BK167" s="232">
        <f>SUM(BK168:BK169)</f>
        <v>0</v>
      </c>
    </row>
    <row r="168" s="1" customFormat="1" ht="16.5" customHeight="1">
      <c r="B168" s="46"/>
      <c r="C168" s="235" t="s">
        <v>324</v>
      </c>
      <c r="D168" s="235" t="s">
        <v>147</v>
      </c>
      <c r="E168" s="236" t="s">
        <v>325</v>
      </c>
      <c r="F168" s="237" t="s">
        <v>326</v>
      </c>
      <c r="G168" s="238" t="s">
        <v>269</v>
      </c>
      <c r="H168" s="239">
        <v>33</v>
      </c>
      <c r="I168" s="240"/>
      <c r="J168" s="241">
        <f>ROUND(I168*H168,2)</f>
        <v>0</v>
      </c>
      <c r="K168" s="237" t="s">
        <v>151</v>
      </c>
      <c r="L168" s="72"/>
      <c r="M168" s="242" t="s">
        <v>78</v>
      </c>
      <c r="N168" s="243" t="s">
        <v>50</v>
      </c>
      <c r="O168" s="47"/>
      <c r="P168" s="244">
        <f>O168*H168</f>
        <v>0</v>
      </c>
      <c r="Q168" s="244">
        <v>0</v>
      </c>
      <c r="R168" s="244">
        <f>Q168*H168</f>
        <v>0</v>
      </c>
      <c r="S168" s="244">
        <v>0.019300000000000001</v>
      </c>
      <c r="T168" s="245">
        <f>S168*H168</f>
        <v>0.63690000000000002</v>
      </c>
      <c r="AR168" s="23" t="s">
        <v>210</v>
      </c>
      <c r="AT168" s="23" t="s">
        <v>147</v>
      </c>
      <c r="AU168" s="23" t="s">
        <v>89</v>
      </c>
      <c r="AY168" s="23" t="s">
        <v>144</v>
      </c>
      <c r="BE168" s="246">
        <f>IF(N168="základní",J168,0)</f>
        <v>0</v>
      </c>
      <c r="BF168" s="246">
        <f>IF(N168="snížená",J168,0)</f>
        <v>0</v>
      </c>
      <c r="BG168" s="246">
        <f>IF(N168="zákl. přenesená",J168,0)</f>
        <v>0</v>
      </c>
      <c r="BH168" s="246">
        <f>IF(N168="sníž. přenesená",J168,0)</f>
        <v>0</v>
      </c>
      <c r="BI168" s="246">
        <f>IF(N168="nulová",J168,0)</f>
        <v>0</v>
      </c>
      <c r="BJ168" s="23" t="s">
        <v>87</v>
      </c>
      <c r="BK168" s="246">
        <f>ROUND(I168*H168,2)</f>
        <v>0</v>
      </c>
      <c r="BL168" s="23" t="s">
        <v>210</v>
      </c>
      <c r="BM168" s="23" t="s">
        <v>327</v>
      </c>
    </row>
    <row r="169" s="1" customFormat="1" ht="25.5" customHeight="1">
      <c r="B169" s="46"/>
      <c r="C169" s="235" t="s">
        <v>328</v>
      </c>
      <c r="D169" s="235" t="s">
        <v>147</v>
      </c>
      <c r="E169" s="236" t="s">
        <v>329</v>
      </c>
      <c r="F169" s="237" t="s">
        <v>330</v>
      </c>
      <c r="G169" s="238" t="s">
        <v>172</v>
      </c>
      <c r="H169" s="239">
        <v>0.63700000000000001</v>
      </c>
      <c r="I169" s="240"/>
      <c r="J169" s="241">
        <f>ROUND(I169*H169,2)</f>
        <v>0</v>
      </c>
      <c r="K169" s="237" t="s">
        <v>151</v>
      </c>
      <c r="L169" s="72"/>
      <c r="M169" s="242" t="s">
        <v>78</v>
      </c>
      <c r="N169" s="243" t="s">
        <v>50</v>
      </c>
      <c r="O169" s="47"/>
      <c r="P169" s="244">
        <f>O169*H169</f>
        <v>0</v>
      </c>
      <c r="Q169" s="244">
        <v>0</v>
      </c>
      <c r="R169" s="244">
        <f>Q169*H169</f>
        <v>0</v>
      </c>
      <c r="S169" s="244">
        <v>0</v>
      </c>
      <c r="T169" s="245">
        <f>S169*H169</f>
        <v>0</v>
      </c>
      <c r="AR169" s="23" t="s">
        <v>210</v>
      </c>
      <c r="AT169" s="23" t="s">
        <v>147</v>
      </c>
      <c r="AU169" s="23" t="s">
        <v>89</v>
      </c>
      <c r="AY169" s="23" t="s">
        <v>144</v>
      </c>
      <c r="BE169" s="246">
        <f>IF(N169="základní",J169,0)</f>
        <v>0</v>
      </c>
      <c r="BF169" s="246">
        <f>IF(N169="snížená",J169,0)</f>
        <v>0</v>
      </c>
      <c r="BG169" s="246">
        <f>IF(N169="zákl. přenesená",J169,0)</f>
        <v>0</v>
      </c>
      <c r="BH169" s="246">
        <f>IF(N169="sníž. přenesená",J169,0)</f>
        <v>0</v>
      </c>
      <c r="BI169" s="246">
        <f>IF(N169="nulová",J169,0)</f>
        <v>0</v>
      </c>
      <c r="BJ169" s="23" t="s">
        <v>87</v>
      </c>
      <c r="BK169" s="246">
        <f>ROUND(I169*H169,2)</f>
        <v>0</v>
      </c>
      <c r="BL169" s="23" t="s">
        <v>210</v>
      </c>
      <c r="BM169" s="23" t="s">
        <v>331</v>
      </c>
    </row>
    <row r="170" s="11" customFormat="1" ht="29.88" customHeight="1">
      <c r="B170" s="219"/>
      <c r="C170" s="220"/>
      <c r="D170" s="221" t="s">
        <v>79</v>
      </c>
      <c r="E170" s="233" t="s">
        <v>332</v>
      </c>
      <c r="F170" s="233" t="s">
        <v>333</v>
      </c>
      <c r="G170" s="220"/>
      <c r="H170" s="220"/>
      <c r="I170" s="223"/>
      <c r="J170" s="234">
        <f>BK170</f>
        <v>0</v>
      </c>
      <c r="K170" s="220"/>
      <c r="L170" s="225"/>
      <c r="M170" s="226"/>
      <c r="N170" s="227"/>
      <c r="O170" s="227"/>
      <c r="P170" s="228">
        <f>SUM(P171:P189)</f>
        <v>0</v>
      </c>
      <c r="Q170" s="227"/>
      <c r="R170" s="228">
        <f>SUM(R171:R189)</f>
        <v>1.363</v>
      </c>
      <c r="S170" s="227"/>
      <c r="T170" s="229">
        <f>SUM(T171:T189)</f>
        <v>0</v>
      </c>
      <c r="AR170" s="230" t="s">
        <v>89</v>
      </c>
      <c r="AT170" s="231" t="s">
        <v>79</v>
      </c>
      <c r="AU170" s="231" t="s">
        <v>87</v>
      </c>
      <c r="AY170" s="230" t="s">
        <v>144</v>
      </c>
      <c r="BK170" s="232">
        <f>SUM(BK171:BK189)</f>
        <v>0</v>
      </c>
    </row>
    <row r="171" s="1" customFormat="1" ht="25.5" customHeight="1">
      <c r="B171" s="46"/>
      <c r="C171" s="235" t="s">
        <v>334</v>
      </c>
      <c r="D171" s="235" t="s">
        <v>147</v>
      </c>
      <c r="E171" s="236" t="s">
        <v>335</v>
      </c>
      <c r="F171" s="237" t="s">
        <v>336</v>
      </c>
      <c r="G171" s="238" t="s">
        <v>156</v>
      </c>
      <c r="H171" s="239">
        <v>20</v>
      </c>
      <c r="I171" s="240"/>
      <c r="J171" s="241">
        <f>ROUND(I171*H171,2)</f>
        <v>0</v>
      </c>
      <c r="K171" s="237" t="s">
        <v>151</v>
      </c>
      <c r="L171" s="72"/>
      <c r="M171" s="242" t="s">
        <v>78</v>
      </c>
      <c r="N171" s="243" t="s">
        <v>50</v>
      </c>
      <c r="O171" s="47"/>
      <c r="P171" s="244">
        <f>O171*H171</f>
        <v>0</v>
      </c>
      <c r="Q171" s="244">
        <v>0</v>
      </c>
      <c r="R171" s="244">
        <f>Q171*H171</f>
        <v>0</v>
      </c>
      <c r="S171" s="244">
        <v>0</v>
      </c>
      <c r="T171" s="245">
        <f>S171*H171</f>
        <v>0</v>
      </c>
      <c r="AR171" s="23" t="s">
        <v>210</v>
      </c>
      <c r="AT171" s="23" t="s">
        <v>147</v>
      </c>
      <c r="AU171" s="23" t="s">
        <v>89</v>
      </c>
      <c r="AY171" s="23" t="s">
        <v>144</v>
      </c>
      <c r="BE171" s="246">
        <f>IF(N171="základní",J171,0)</f>
        <v>0</v>
      </c>
      <c r="BF171" s="246">
        <f>IF(N171="snížená",J171,0)</f>
        <v>0</v>
      </c>
      <c r="BG171" s="246">
        <f>IF(N171="zákl. přenesená",J171,0)</f>
        <v>0</v>
      </c>
      <c r="BH171" s="246">
        <f>IF(N171="sníž. přenesená",J171,0)</f>
        <v>0</v>
      </c>
      <c r="BI171" s="246">
        <f>IF(N171="nulová",J171,0)</f>
        <v>0</v>
      </c>
      <c r="BJ171" s="23" t="s">
        <v>87</v>
      </c>
      <c r="BK171" s="246">
        <f>ROUND(I171*H171,2)</f>
        <v>0</v>
      </c>
      <c r="BL171" s="23" t="s">
        <v>210</v>
      </c>
      <c r="BM171" s="23" t="s">
        <v>337</v>
      </c>
    </row>
    <row r="172" s="1" customFormat="1">
      <c r="B172" s="46"/>
      <c r="C172" s="74"/>
      <c r="D172" s="247" t="s">
        <v>158</v>
      </c>
      <c r="E172" s="74"/>
      <c r="F172" s="248" t="s">
        <v>338</v>
      </c>
      <c r="G172" s="74"/>
      <c r="H172" s="74"/>
      <c r="I172" s="203"/>
      <c r="J172" s="74"/>
      <c r="K172" s="74"/>
      <c r="L172" s="72"/>
      <c r="M172" s="249"/>
      <c r="N172" s="47"/>
      <c r="O172" s="47"/>
      <c r="P172" s="47"/>
      <c r="Q172" s="47"/>
      <c r="R172" s="47"/>
      <c r="S172" s="47"/>
      <c r="T172" s="95"/>
      <c r="AT172" s="23" t="s">
        <v>158</v>
      </c>
      <c r="AU172" s="23" t="s">
        <v>89</v>
      </c>
    </row>
    <row r="173" s="12" customFormat="1">
      <c r="B173" s="250"/>
      <c r="C173" s="251"/>
      <c r="D173" s="247" t="s">
        <v>160</v>
      </c>
      <c r="E173" s="252" t="s">
        <v>78</v>
      </c>
      <c r="F173" s="253" t="s">
        <v>339</v>
      </c>
      <c r="G173" s="251"/>
      <c r="H173" s="254">
        <v>20</v>
      </c>
      <c r="I173" s="255"/>
      <c r="J173" s="251"/>
      <c r="K173" s="251"/>
      <c r="L173" s="256"/>
      <c r="M173" s="257"/>
      <c r="N173" s="258"/>
      <c r="O173" s="258"/>
      <c r="P173" s="258"/>
      <c r="Q173" s="258"/>
      <c r="R173" s="258"/>
      <c r="S173" s="258"/>
      <c r="T173" s="259"/>
      <c r="AT173" s="260" t="s">
        <v>160</v>
      </c>
      <c r="AU173" s="260" t="s">
        <v>89</v>
      </c>
      <c r="AV173" s="12" t="s">
        <v>89</v>
      </c>
      <c r="AW173" s="12" t="s">
        <v>42</v>
      </c>
      <c r="AX173" s="12" t="s">
        <v>87</v>
      </c>
      <c r="AY173" s="260" t="s">
        <v>144</v>
      </c>
    </row>
    <row r="174" s="1" customFormat="1" ht="25.5" customHeight="1">
      <c r="B174" s="46"/>
      <c r="C174" s="235" t="s">
        <v>340</v>
      </c>
      <c r="D174" s="235" t="s">
        <v>147</v>
      </c>
      <c r="E174" s="236" t="s">
        <v>341</v>
      </c>
      <c r="F174" s="237" t="s">
        <v>342</v>
      </c>
      <c r="G174" s="238" t="s">
        <v>343</v>
      </c>
      <c r="H174" s="239">
        <v>60</v>
      </c>
      <c r="I174" s="240"/>
      <c r="J174" s="241">
        <f>ROUND(I174*H174,2)</f>
        <v>0</v>
      </c>
      <c r="K174" s="237" t="s">
        <v>151</v>
      </c>
      <c r="L174" s="72"/>
      <c r="M174" s="242" t="s">
        <v>78</v>
      </c>
      <c r="N174" s="243" t="s">
        <v>50</v>
      </c>
      <c r="O174" s="47"/>
      <c r="P174" s="244">
        <f>O174*H174</f>
        <v>0</v>
      </c>
      <c r="Q174" s="244">
        <v>5.0000000000000002E-05</v>
      </c>
      <c r="R174" s="244">
        <f>Q174*H174</f>
        <v>0.0030000000000000001</v>
      </c>
      <c r="S174" s="244">
        <v>0</v>
      </c>
      <c r="T174" s="245">
        <f>S174*H174</f>
        <v>0</v>
      </c>
      <c r="AR174" s="23" t="s">
        <v>210</v>
      </c>
      <c r="AT174" s="23" t="s">
        <v>147</v>
      </c>
      <c r="AU174" s="23" t="s">
        <v>89</v>
      </c>
      <c r="AY174" s="23" t="s">
        <v>144</v>
      </c>
      <c r="BE174" s="246">
        <f>IF(N174="základní",J174,0)</f>
        <v>0</v>
      </c>
      <c r="BF174" s="246">
        <f>IF(N174="snížená",J174,0)</f>
        <v>0</v>
      </c>
      <c r="BG174" s="246">
        <f>IF(N174="zákl. přenesená",J174,0)</f>
        <v>0</v>
      </c>
      <c r="BH174" s="246">
        <f>IF(N174="sníž. přenesená",J174,0)</f>
        <v>0</v>
      </c>
      <c r="BI174" s="246">
        <f>IF(N174="nulová",J174,0)</f>
        <v>0</v>
      </c>
      <c r="BJ174" s="23" t="s">
        <v>87</v>
      </c>
      <c r="BK174" s="246">
        <f>ROUND(I174*H174,2)</f>
        <v>0</v>
      </c>
      <c r="BL174" s="23" t="s">
        <v>210</v>
      </c>
      <c r="BM174" s="23" t="s">
        <v>344</v>
      </c>
    </row>
    <row r="175" s="1" customFormat="1">
      <c r="B175" s="46"/>
      <c r="C175" s="74"/>
      <c r="D175" s="247" t="s">
        <v>158</v>
      </c>
      <c r="E175" s="74"/>
      <c r="F175" s="248" t="s">
        <v>345</v>
      </c>
      <c r="G175" s="74"/>
      <c r="H175" s="74"/>
      <c r="I175" s="203"/>
      <c r="J175" s="74"/>
      <c r="K175" s="74"/>
      <c r="L175" s="72"/>
      <c r="M175" s="249"/>
      <c r="N175" s="47"/>
      <c r="O175" s="47"/>
      <c r="P175" s="47"/>
      <c r="Q175" s="47"/>
      <c r="R175" s="47"/>
      <c r="S175" s="47"/>
      <c r="T175" s="95"/>
      <c r="AT175" s="23" t="s">
        <v>158</v>
      </c>
      <c r="AU175" s="23" t="s">
        <v>89</v>
      </c>
    </row>
    <row r="176" s="1" customFormat="1" ht="38.25" customHeight="1">
      <c r="B176" s="46"/>
      <c r="C176" s="261" t="s">
        <v>346</v>
      </c>
      <c r="D176" s="261" t="s">
        <v>163</v>
      </c>
      <c r="E176" s="262" t="s">
        <v>347</v>
      </c>
      <c r="F176" s="263" t="s">
        <v>348</v>
      </c>
      <c r="G176" s="264" t="s">
        <v>349</v>
      </c>
      <c r="H176" s="265">
        <v>1</v>
      </c>
      <c r="I176" s="266"/>
      <c r="J176" s="267">
        <f>ROUND(I176*H176,2)</f>
        <v>0</v>
      </c>
      <c r="K176" s="263" t="s">
        <v>286</v>
      </c>
      <c r="L176" s="268"/>
      <c r="M176" s="269" t="s">
        <v>78</v>
      </c>
      <c r="N176" s="270" t="s">
        <v>50</v>
      </c>
      <c r="O176" s="47"/>
      <c r="P176" s="244">
        <f>O176*H176</f>
        <v>0</v>
      </c>
      <c r="Q176" s="244">
        <v>0.059999999999999998</v>
      </c>
      <c r="R176" s="244">
        <f>Q176*H176</f>
        <v>0.059999999999999998</v>
      </c>
      <c r="S176" s="244">
        <v>0</v>
      </c>
      <c r="T176" s="245">
        <f>S176*H176</f>
        <v>0</v>
      </c>
      <c r="AR176" s="23" t="s">
        <v>281</v>
      </c>
      <c r="AT176" s="23" t="s">
        <v>163</v>
      </c>
      <c r="AU176" s="23" t="s">
        <v>89</v>
      </c>
      <c r="AY176" s="23" t="s">
        <v>144</v>
      </c>
      <c r="BE176" s="246">
        <f>IF(N176="základní",J176,0)</f>
        <v>0</v>
      </c>
      <c r="BF176" s="246">
        <f>IF(N176="snížená",J176,0)</f>
        <v>0</v>
      </c>
      <c r="BG176" s="246">
        <f>IF(N176="zákl. přenesená",J176,0)</f>
        <v>0</v>
      </c>
      <c r="BH176" s="246">
        <f>IF(N176="sníž. přenesená",J176,0)</f>
        <v>0</v>
      </c>
      <c r="BI176" s="246">
        <f>IF(N176="nulová",J176,0)</f>
        <v>0</v>
      </c>
      <c r="BJ176" s="23" t="s">
        <v>87</v>
      </c>
      <c r="BK176" s="246">
        <f>ROUND(I176*H176,2)</f>
        <v>0</v>
      </c>
      <c r="BL176" s="23" t="s">
        <v>210</v>
      </c>
      <c r="BM176" s="23" t="s">
        <v>350</v>
      </c>
    </row>
    <row r="177" s="1" customFormat="1">
      <c r="B177" s="46"/>
      <c r="C177" s="74"/>
      <c r="D177" s="247" t="s">
        <v>84</v>
      </c>
      <c r="E177" s="74"/>
      <c r="F177" s="248" t="s">
        <v>351</v>
      </c>
      <c r="G177" s="74"/>
      <c r="H177" s="74"/>
      <c r="I177" s="203"/>
      <c r="J177" s="74"/>
      <c r="K177" s="74"/>
      <c r="L177" s="72"/>
      <c r="M177" s="249"/>
      <c r="N177" s="47"/>
      <c r="O177" s="47"/>
      <c r="P177" s="47"/>
      <c r="Q177" s="47"/>
      <c r="R177" s="47"/>
      <c r="S177" s="47"/>
      <c r="T177" s="95"/>
      <c r="AT177" s="23" t="s">
        <v>84</v>
      </c>
      <c r="AU177" s="23" t="s">
        <v>89</v>
      </c>
    </row>
    <row r="178" s="1" customFormat="1" ht="25.5" customHeight="1">
      <c r="B178" s="46"/>
      <c r="C178" s="235" t="s">
        <v>352</v>
      </c>
      <c r="D178" s="235" t="s">
        <v>147</v>
      </c>
      <c r="E178" s="236" t="s">
        <v>353</v>
      </c>
      <c r="F178" s="237" t="s">
        <v>354</v>
      </c>
      <c r="G178" s="238" t="s">
        <v>156</v>
      </c>
      <c r="H178" s="239">
        <v>4</v>
      </c>
      <c r="I178" s="240"/>
      <c r="J178" s="241">
        <f>ROUND(I178*H178,2)</f>
        <v>0</v>
      </c>
      <c r="K178" s="237" t="s">
        <v>286</v>
      </c>
      <c r="L178" s="72"/>
      <c r="M178" s="242" t="s">
        <v>78</v>
      </c>
      <c r="N178" s="243" t="s">
        <v>50</v>
      </c>
      <c r="O178" s="47"/>
      <c r="P178" s="244">
        <f>O178*H178</f>
        <v>0</v>
      </c>
      <c r="Q178" s="244">
        <v>0</v>
      </c>
      <c r="R178" s="244">
        <f>Q178*H178</f>
        <v>0</v>
      </c>
      <c r="S178" s="244">
        <v>0</v>
      </c>
      <c r="T178" s="245">
        <f>S178*H178</f>
        <v>0</v>
      </c>
      <c r="AR178" s="23" t="s">
        <v>210</v>
      </c>
      <c r="AT178" s="23" t="s">
        <v>147</v>
      </c>
      <c r="AU178" s="23" t="s">
        <v>89</v>
      </c>
      <c r="AY178" s="23" t="s">
        <v>144</v>
      </c>
      <c r="BE178" s="246">
        <f>IF(N178="základní",J178,0)</f>
        <v>0</v>
      </c>
      <c r="BF178" s="246">
        <f>IF(N178="snížená",J178,0)</f>
        <v>0</v>
      </c>
      <c r="BG178" s="246">
        <f>IF(N178="zákl. přenesená",J178,0)</f>
        <v>0</v>
      </c>
      <c r="BH178" s="246">
        <f>IF(N178="sníž. přenesená",J178,0)</f>
        <v>0</v>
      </c>
      <c r="BI178" s="246">
        <f>IF(N178="nulová",J178,0)</f>
        <v>0</v>
      </c>
      <c r="BJ178" s="23" t="s">
        <v>87</v>
      </c>
      <c r="BK178" s="246">
        <f>ROUND(I178*H178,2)</f>
        <v>0</v>
      </c>
      <c r="BL178" s="23" t="s">
        <v>210</v>
      </c>
      <c r="BM178" s="23" t="s">
        <v>355</v>
      </c>
    </row>
    <row r="179" s="1" customFormat="1">
      <c r="B179" s="46"/>
      <c r="C179" s="74"/>
      <c r="D179" s="247" t="s">
        <v>84</v>
      </c>
      <c r="E179" s="74"/>
      <c r="F179" s="248" t="s">
        <v>356</v>
      </c>
      <c r="G179" s="74"/>
      <c r="H179" s="74"/>
      <c r="I179" s="203"/>
      <c r="J179" s="74"/>
      <c r="K179" s="74"/>
      <c r="L179" s="72"/>
      <c r="M179" s="249"/>
      <c r="N179" s="47"/>
      <c r="O179" s="47"/>
      <c r="P179" s="47"/>
      <c r="Q179" s="47"/>
      <c r="R179" s="47"/>
      <c r="S179" s="47"/>
      <c r="T179" s="95"/>
      <c r="AT179" s="23" t="s">
        <v>84</v>
      </c>
      <c r="AU179" s="23" t="s">
        <v>89</v>
      </c>
    </row>
    <row r="180" s="1" customFormat="1" ht="51" customHeight="1">
      <c r="B180" s="46"/>
      <c r="C180" s="261" t="s">
        <v>357</v>
      </c>
      <c r="D180" s="261" t="s">
        <v>163</v>
      </c>
      <c r="E180" s="262" t="s">
        <v>358</v>
      </c>
      <c r="F180" s="263" t="s">
        <v>359</v>
      </c>
      <c r="G180" s="264" t="s">
        <v>156</v>
      </c>
      <c r="H180" s="265">
        <v>4</v>
      </c>
      <c r="I180" s="266"/>
      <c r="J180" s="267">
        <f>ROUND(I180*H180,2)</f>
        <v>0</v>
      </c>
      <c r="K180" s="263" t="s">
        <v>286</v>
      </c>
      <c r="L180" s="268"/>
      <c r="M180" s="269" t="s">
        <v>78</v>
      </c>
      <c r="N180" s="270" t="s">
        <v>50</v>
      </c>
      <c r="O180" s="47"/>
      <c r="P180" s="244">
        <f>O180*H180</f>
        <v>0</v>
      </c>
      <c r="Q180" s="244">
        <v>0.29999999999999999</v>
      </c>
      <c r="R180" s="244">
        <f>Q180*H180</f>
        <v>1.2</v>
      </c>
      <c r="S180" s="244">
        <v>0</v>
      </c>
      <c r="T180" s="245">
        <f>S180*H180</f>
        <v>0</v>
      </c>
      <c r="AR180" s="23" t="s">
        <v>281</v>
      </c>
      <c r="AT180" s="23" t="s">
        <v>163</v>
      </c>
      <c r="AU180" s="23" t="s">
        <v>89</v>
      </c>
      <c r="AY180" s="23" t="s">
        <v>144</v>
      </c>
      <c r="BE180" s="246">
        <f>IF(N180="základní",J180,0)</f>
        <v>0</v>
      </c>
      <c r="BF180" s="246">
        <f>IF(N180="snížená",J180,0)</f>
        <v>0</v>
      </c>
      <c r="BG180" s="246">
        <f>IF(N180="zákl. přenesená",J180,0)</f>
        <v>0</v>
      </c>
      <c r="BH180" s="246">
        <f>IF(N180="sníž. přenesená",J180,0)</f>
        <v>0</v>
      </c>
      <c r="BI180" s="246">
        <f>IF(N180="nulová",J180,0)</f>
        <v>0</v>
      </c>
      <c r="BJ180" s="23" t="s">
        <v>87</v>
      </c>
      <c r="BK180" s="246">
        <f>ROUND(I180*H180,2)</f>
        <v>0</v>
      </c>
      <c r="BL180" s="23" t="s">
        <v>210</v>
      </c>
      <c r="BM180" s="23" t="s">
        <v>360</v>
      </c>
    </row>
    <row r="181" s="1" customFormat="1">
      <c r="B181" s="46"/>
      <c r="C181" s="74"/>
      <c r="D181" s="247" t="s">
        <v>84</v>
      </c>
      <c r="E181" s="74"/>
      <c r="F181" s="248" t="s">
        <v>361</v>
      </c>
      <c r="G181" s="74"/>
      <c r="H181" s="74"/>
      <c r="I181" s="203"/>
      <c r="J181" s="74"/>
      <c r="K181" s="74"/>
      <c r="L181" s="72"/>
      <c r="M181" s="249"/>
      <c r="N181" s="47"/>
      <c r="O181" s="47"/>
      <c r="P181" s="47"/>
      <c r="Q181" s="47"/>
      <c r="R181" s="47"/>
      <c r="S181" s="47"/>
      <c r="T181" s="95"/>
      <c r="AT181" s="23" t="s">
        <v>84</v>
      </c>
      <c r="AU181" s="23" t="s">
        <v>89</v>
      </c>
    </row>
    <row r="182" s="1" customFormat="1" ht="25.5" customHeight="1">
      <c r="B182" s="46"/>
      <c r="C182" s="235" t="s">
        <v>362</v>
      </c>
      <c r="D182" s="235" t="s">
        <v>147</v>
      </c>
      <c r="E182" s="236" t="s">
        <v>363</v>
      </c>
      <c r="F182" s="237" t="s">
        <v>364</v>
      </c>
      <c r="G182" s="238" t="s">
        <v>156</v>
      </c>
      <c r="H182" s="239">
        <v>1</v>
      </c>
      <c r="I182" s="240"/>
      <c r="J182" s="241">
        <f>ROUND(I182*H182,2)</f>
        <v>0</v>
      </c>
      <c r="K182" s="237" t="s">
        <v>286</v>
      </c>
      <c r="L182" s="72"/>
      <c r="M182" s="242" t="s">
        <v>78</v>
      </c>
      <c r="N182" s="243" t="s">
        <v>50</v>
      </c>
      <c r="O182" s="47"/>
      <c r="P182" s="244">
        <f>O182*H182</f>
        <v>0</v>
      </c>
      <c r="Q182" s="244">
        <v>0</v>
      </c>
      <c r="R182" s="244">
        <f>Q182*H182</f>
        <v>0</v>
      </c>
      <c r="S182" s="244">
        <v>0</v>
      </c>
      <c r="T182" s="245">
        <f>S182*H182</f>
        <v>0</v>
      </c>
      <c r="AR182" s="23" t="s">
        <v>210</v>
      </c>
      <c r="AT182" s="23" t="s">
        <v>147</v>
      </c>
      <c r="AU182" s="23" t="s">
        <v>89</v>
      </c>
      <c r="AY182" s="23" t="s">
        <v>144</v>
      </c>
      <c r="BE182" s="246">
        <f>IF(N182="základní",J182,0)</f>
        <v>0</v>
      </c>
      <c r="BF182" s="246">
        <f>IF(N182="snížená",J182,0)</f>
        <v>0</v>
      </c>
      <c r="BG182" s="246">
        <f>IF(N182="zákl. přenesená",J182,0)</f>
        <v>0</v>
      </c>
      <c r="BH182" s="246">
        <f>IF(N182="sníž. přenesená",J182,0)</f>
        <v>0</v>
      </c>
      <c r="BI182" s="246">
        <f>IF(N182="nulová",J182,0)</f>
        <v>0</v>
      </c>
      <c r="BJ182" s="23" t="s">
        <v>87</v>
      </c>
      <c r="BK182" s="246">
        <f>ROUND(I182*H182,2)</f>
        <v>0</v>
      </c>
      <c r="BL182" s="23" t="s">
        <v>210</v>
      </c>
      <c r="BM182" s="23" t="s">
        <v>365</v>
      </c>
    </row>
    <row r="183" s="1" customFormat="1">
      <c r="B183" s="46"/>
      <c r="C183" s="74"/>
      <c r="D183" s="247" t="s">
        <v>84</v>
      </c>
      <c r="E183" s="74"/>
      <c r="F183" s="248" t="s">
        <v>356</v>
      </c>
      <c r="G183" s="74"/>
      <c r="H183" s="74"/>
      <c r="I183" s="203"/>
      <c r="J183" s="74"/>
      <c r="K183" s="74"/>
      <c r="L183" s="72"/>
      <c r="M183" s="249"/>
      <c r="N183" s="47"/>
      <c r="O183" s="47"/>
      <c r="P183" s="47"/>
      <c r="Q183" s="47"/>
      <c r="R183" s="47"/>
      <c r="S183" s="47"/>
      <c r="T183" s="95"/>
      <c r="AT183" s="23" t="s">
        <v>84</v>
      </c>
      <c r="AU183" s="23" t="s">
        <v>89</v>
      </c>
    </row>
    <row r="184" s="1" customFormat="1" ht="51" customHeight="1">
      <c r="B184" s="46"/>
      <c r="C184" s="261" t="s">
        <v>366</v>
      </c>
      <c r="D184" s="261" t="s">
        <v>163</v>
      </c>
      <c r="E184" s="262" t="s">
        <v>367</v>
      </c>
      <c r="F184" s="263" t="s">
        <v>368</v>
      </c>
      <c r="G184" s="264" t="s">
        <v>156</v>
      </c>
      <c r="H184" s="265">
        <v>1</v>
      </c>
      <c r="I184" s="266"/>
      <c r="J184" s="267">
        <f>ROUND(I184*H184,2)</f>
        <v>0</v>
      </c>
      <c r="K184" s="263" t="s">
        <v>286</v>
      </c>
      <c r="L184" s="268"/>
      <c r="M184" s="269" t="s">
        <v>78</v>
      </c>
      <c r="N184" s="270" t="s">
        <v>50</v>
      </c>
      <c r="O184" s="47"/>
      <c r="P184" s="244">
        <f>O184*H184</f>
        <v>0</v>
      </c>
      <c r="Q184" s="244">
        <v>0.10000000000000001</v>
      </c>
      <c r="R184" s="244">
        <f>Q184*H184</f>
        <v>0.10000000000000001</v>
      </c>
      <c r="S184" s="244">
        <v>0</v>
      </c>
      <c r="T184" s="245">
        <f>S184*H184</f>
        <v>0</v>
      </c>
      <c r="AR184" s="23" t="s">
        <v>281</v>
      </c>
      <c r="AT184" s="23" t="s">
        <v>163</v>
      </c>
      <c r="AU184" s="23" t="s">
        <v>89</v>
      </c>
      <c r="AY184" s="23" t="s">
        <v>144</v>
      </c>
      <c r="BE184" s="246">
        <f>IF(N184="základní",J184,0)</f>
        <v>0</v>
      </c>
      <c r="BF184" s="246">
        <f>IF(N184="snížená",J184,0)</f>
        <v>0</v>
      </c>
      <c r="BG184" s="246">
        <f>IF(N184="zákl. přenesená",J184,0)</f>
        <v>0</v>
      </c>
      <c r="BH184" s="246">
        <f>IF(N184="sníž. přenesená",J184,0)</f>
        <v>0</v>
      </c>
      <c r="BI184" s="246">
        <f>IF(N184="nulová",J184,0)</f>
        <v>0</v>
      </c>
      <c r="BJ184" s="23" t="s">
        <v>87</v>
      </c>
      <c r="BK184" s="246">
        <f>ROUND(I184*H184,2)</f>
        <v>0</v>
      </c>
      <c r="BL184" s="23" t="s">
        <v>210</v>
      </c>
      <c r="BM184" s="23" t="s">
        <v>369</v>
      </c>
    </row>
    <row r="185" s="1" customFormat="1">
      <c r="B185" s="46"/>
      <c r="C185" s="74"/>
      <c r="D185" s="247" t="s">
        <v>84</v>
      </c>
      <c r="E185" s="74"/>
      <c r="F185" s="248" t="s">
        <v>370</v>
      </c>
      <c r="G185" s="74"/>
      <c r="H185" s="74"/>
      <c r="I185" s="203"/>
      <c r="J185" s="74"/>
      <c r="K185" s="74"/>
      <c r="L185" s="72"/>
      <c r="M185" s="249"/>
      <c r="N185" s="47"/>
      <c r="O185" s="47"/>
      <c r="P185" s="47"/>
      <c r="Q185" s="47"/>
      <c r="R185" s="47"/>
      <c r="S185" s="47"/>
      <c r="T185" s="95"/>
      <c r="AT185" s="23" t="s">
        <v>84</v>
      </c>
      <c r="AU185" s="23" t="s">
        <v>89</v>
      </c>
    </row>
    <row r="186" s="1" customFormat="1" ht="38.25" customHeight="1">
      <c r="B186" s="46"/>
      <c r="C186" s="235" t="s">
        <v>371</v>
      </c>
      <c r="D186" s="235" t="s">
        <v>147</v>
      </c>
      <c r="E186" s="236" t="s">
        <v>372</v>
      </c>
      <c r="F186" s="237" t="s">
        <v>373</v>
      </c>
      <c r="G186" s="238" t="s">
        <v>172</v>
      </c>
      <c r="H186" s="239">
        <v>1.363</v>
      </c>
      <c r="I186" s="240"/>
      <c r="J186" s="241">
        <f>ROUND(I186*H186,2)</f>
        <v>0</v>
      </c>
      <c r="K186" s="237" t="s">
        <v>151</v>
      </c>
      <c r="L186" s="72"/>
      <c r="M186" s="242" t="s">
        <v>78</v>
      </c>
      <c r="N186" s="243" t="s">
        <v>50</v>
      </c>
      <c r="O186" s="47"/>
      <c r="P186" s="244">
        <f>O186*H186</f>
        <v>0</v>
      </c>
      <c r="Q186" s="244">
        <v>0</v>
      </c>
      <c r="R186" s="244">
        <f>Q186*H186</f>
        <v>0</v>
      </c>
      <c r="S186" s="244">
        <v>0</v>
      </c>
      <c r="T186" s="245">
        <f>S186*H186</f>
        <v>0</v>
      </c>
      <c r="AR186" s="23" t="s">
        <v>210</v>
      </c>
      <c r="AT186" s="23" t="s">
        <v>147</v>
      </c>
      <c r="AU186" s="23" t="s">
        <v>89</v>
      </c>
      <c r="AY186" s="23" t="s">
        <v>144</v>
      </c>
      <c r="BE186" s="246">
        <f>IF(N186="základní",J186,0)</f>
        <v>0</v>
      </c>
      <c r="BF186" s="246">
        <f>IF(N186="snížená",J186,0)</f>
        <v>0</v>
      </c>
      <c r="BG186" s="246">
        <f>IF(N186="zákl. přenesená",J186,0)</f>
        <v>0</v>
      </c>
      <c r="BH186" s="246">
        <f>IF(N186="sníž. přenesená",J186,0)</f>
        <v>0</v>
      </c>
      <c r="BI186" s="246">
        <f>IF(N186="nulová",J186,0)</f>
        <v>0</v>
      </c>
      <c r="BJ186" s="23" t="s">
        <v>87</v>
      </c>
      <c r="BK186" s="246">
        <f>ROUND(I186*H186,2)</f>
        <v>0</v>
      </c>
      <c r="BL186" s="23" t="s">
        <v>210</v>
      </c>
      <c r="BM186" s="23" t="s">
        <v>374</v>
      </c>
    </row>
    <row r="187" s="1" customFormat="1">
      <c r="B187" s="46"/>
      <c r="C187" s="74"/>
      <c r="D187" s="247" t="s">
        <v>158</v>
      </c>
      <c r="E187" s="74"/>
      <c r="F187" s="248" t="s">
        <v>375</v>
      </c>
      <c r="G187" s="74"/>
      <c r="H187" s="74"/>
      <c r="I187" s="203"/>
      <c r="J187" s="74"/>
      <c r="K187" s="74"/>
      <c r="L187" s="72"/>
      <c r="M187" s="249"/>
      <c r="N187" s="47"/>
      <c r="O187" s="47"/>
      <c r="P187" s="47"/>
      <c r="Q187" s="47"/>
      <c r="R187" s="47"/>
      <c r="S187" s="47"/>
      <c r="T187" s="95"/>
      <c r="AT187" s="23" t="s">
        <v>158</v>
      </c>
      <c r="AU187" s="23" t="s">
        <v>89</v>
      </c>
    </row>
    <row r="188" s="1" customFormat="1" ht="38.25" customHeight="1">
      <c r="B188" s="46"/>
      <c r="C188" s="235" t="s">
        <v>376</v>
      </c>
      <c r="D188" s="235" t="s">
        <v>147</v>
      </c>
      <c r="E188" s="236" t="s">
        <v>377</v>
      </c>
      <c r="F188" s="237" t="s">
        <v>378</v>
      </c>
      <c r="G188" s="238" t="s">
        <v>172</v>
      </c>
      <c r="H188" s="239">
        <v>1.363</v>
      </c>
      <c r="I188" s="240"/>
      <c r="J188" s="241">
        <f>ROUND(I188*H188,2)</f>
        <v>0</v>
      </c>
      <c r="K188" s="237" t="s">
        <v>151</v>
      </c>
      <c r="L188" s="72"/>
      <c r="M188" s="242" t="s">
        <v>78</v>
      </c>
      <c r="N188" s="243" t="s">
        <v>50</v>
      </c>
      <c r="O188" s="47"/>
      <c r="P188" s="244">
        <f>O188*H188</f>
        <v>0</v>
      </c>
      <c r="Q188" s="244">
        <v>0</v>
      </c>
      <c r="R188" s="244">
        <f>Q188*H188</f>
        <v>0</v>
      </c>
      <c r="S188" s="244">
        <v>0</v>
      </c>
      <c r="T188" s="245">
        <f>S188*H188</f>
        <v>0</v>
      </c>
      <c r="AR188" s="23" t="s">
        <v>210</v>
      </c>
      <c r="AT188" s="23" t="s">
        <v>147</v>
      </c>
      <c r="AU188" s="23" t="s">
        <v>89</v>
      </c>
      <c r="AY188" s="23" t="s">
        <v>144</v>
      </c>
      <c r="BE188" s="246">
        <f>IF(N188="základní",J188,0)</f>
        <v>0</v>
      </c>
      <c r="BF188" s="246">
        <f>IF(N188="snížená",J188,0)</f>
        <v>0</v>
      </c>
      <c r="BG188" s="246">
        <f>IF(N188="zákl. přenesená",J188,0)</f>
        <v>0</v>
      </c>
      <c r="BH188" s="246">
        <f>IF(N188="sníž. přenesená",J188,0)</f>
        <v>0</v>
      </c>
      <c r="BI188" s="246">
        <f>IF(N188="nulová",J188,0)</f>
        <v>0</v>
      </c>
      <c r="BJ188" s="23" t="s">
        <v>87</v>
      </c>
      <c r="BK188" s="246">
        <f>ROUND(I188*H188,2)</f>
        <v>0</v>
      </c>
      <c r="BL188" s="23" t="s">
        <v>210</v>
      </c>
      <c r="BM188" s="23" t="s">
        <v>379</v>
      </c>
    </row>
    <row r="189" s="1" customFormat="1">
      <c r="B189" s="46"/>
      <c r="C189" s="74"/>
      <c r="D189" s="247" t="s">
        <v>158</v>
      </c>
      <c r="E189" s="74"/>
      <c r="F189" s="248" t="s">
        <v>375</v>
      </c>
      <c r="G189" s="74"/>
      <c r="H189" s="74"/>
      <c r="I189" s="203"/>
      <c r="J189" s="74"/>
      <c r="K189" s="74"/>
      <c r="L189" s="72"/>
      <c r="M189" s="249"/>
      <c r="N189" s="47"/>
      <c r="O189" s="47"/>
      <c r="P189" s="47"/>
      <c r="Q189" s="47"/>
      <c r="R189" s="47"/>
      <c r="S189" s="47"/>
      <c r="T189" s="95"/>
      <c r="AT189" s="23" t="s">
        <v>158</v>
      </c>
      <c r="AU189" s="23" t="s">
        <v>89</v>
      </c>
    </row>
    <row r="190" s="11" customFormat="1" ht="29.88" customHeight="1">
      <c r="B190" s="219"/>
      <c r="C190" s="220"/>
      <c r="D190" s="221" t="s">
        <v>79</v>
      </c>
      <c r="E190" s="233" t="s">
        <v>380</v>
      </c>
      <c r="F190" s="233" t="s">
        <v>381</v>
      </c>
      <c r="G190" s="220"/>
      <c r="H190" s="220"/>
      <c r="I190" s="223"/>
      <c r="J190" s="234">
        <f>BK190</f>
        <v>0</v>
      </c>
      <c r="K190" s="220"/>
      <c r="L190" s="225"/>
      <c r="M190" s="226"/>
      <c r="N190" s="227"/>
      <c r="O190" s="227"/>
      <c r="P190" s="228">
        <f>SUM(P191:P220)</f>
        <v>0</v>
      </c>
      <c r="Q190" s="227"/>
      <c r="R190" s="228">
        <f>SUM(R191:R220)</f>
        <v>0.034050000000000004</v>
      </c>
      <c r="S190" s="227"/>
      <c r="T190" s="229">
        <f>SUM(T191:T220)</f>
        <v>0</v>
      </c>
      <c r="AR190" s="230" t="s">
        <v>89</v>
      </c>
      <c r="AT190" s="231" t="s">
        <v>79</v>
      </c>
      <c r="AU190" s="231" t="s">
        <v>87</v>
      </c>
      <c r="AY190" s="230" t="s">
        <v>144</v>
      </c>
      <c r="BK190" s="232">
        <f>SUM(BK191:BK220)</f>
        <v>0</v>
      </c>
    </row>
    <row r="191" s="1" customFormat="1" ht="25.5" customHeight="1">
      <c r="B191" s="46"/>
      <c r="C191" s="235" t="s">
        <v>382</v>
      </c>
      <c r="D191" s="235" t="s">
        <v>147</v>
      </c>
      <c r="E191" s="236" t="s">
        <v>383</v>
      </c>
      <c r="F191" s="237" t="s">
        <v>384</v>
      </c>
      <c r="G191" s="238" t="s">
        <v>209</v>
      </c>
      <c r="H191" s="239">
        <v>208</v>
      </c>
      <c r="I191" s="240"/>
      <c r="J191" s="241">
        <f>ROUND(I191*H191,2)</f>
        <v>0</v>
      </c>
      <c r="K191" s="237" t="s">
        <v>151</v>
      </c>
      <c r="L191" s="72"/>
      <c r="M191" s="242" t="s">
        <v>78</v>
      </c>
      <c r="N191" s="243" t="s">
        <v>50</v>
      </c>
      <c r="O191" s="47"/>
      <c r="P191" s="244">
        <f>O191*H191</f>
        <v>0</v>
      </c>
      <c r="Q191" s="244">
        <v>2.0000000000000002E-05</v>
      </c>
      <c r="R191" s="244">
        <f>Q191*H191</f>
        <v>0.0041600000000000005</v>
      </c>
      <c r="S191" s="244">
        <v>0</v>
      </c>
      <c r="T191" s="245">
        <f>S191*H191</f>
        <v>0</v>
      </c>
      <c r="AR191" s="23" t="s">
        <v>210</v>
      </c>
      <c r="AT191" s="23" t="s">
        <v>147</v>
      </c>
      <c r="AU191" s="23" t="s">
        <v>89</v>
      </c>
      <c r="AY191" s="23" t="s">
        <v>144</v>
      </c>
      <c r="BE191" s="246">
        <f>IF(N191="základní",J191,0)</f>
        <v>0</v>
      </c>
      <c r="BF191" s="246">
        <f>IF(N191="snížená",J191,0)</f>
        <v>0</v>
      </c>
      <c r="BG191" s="246">
        <f>IF(N191="zákl. přenesená",J191,0)</f>
        <v>0</v>
      </c>
      <c r="BH191" s="246">
        <f>IF(N191="sníž. přenesená",J191,0)</f>
        <v>0</v>
      </c>
      <c r="BI191" s="246">
        <f>IF(N191="nulová",J191,0)</f>
        <v>0</v>
      </c>
      <c r="BJ191" s="23" t="s">
        <v>87</v>
      </c>
      <c r="BK191" s="246">
        <f>ROUND(I191*H191,2)</f>
        <v>0</v>
      </c>
      <c r="BL191" s="23" t="s">
        <v>210</v>
      </c>
      <c r="BM191" s="23" t="s">
        <v>385</v>
      </c>
    </row>
    <row r="192" s="12" customFormat="1">
      <c r="B192" s="250"/>
      <c r="C192" s="251"/>
      <c r="D192" s="247" t="s">
        <v>160</v>
      </c>
      <c r="E192" s="252" t="s">
        <v>78</v>
      </c>
      <c r="F192" s="253" t="s">
        <v>386</v>
      </c>
      <c r="G192" s="251"/>
      <c r="H192" s="254">
        <v>5</v>
      </c>
      <c r="I192" s="255"/>
      <c r="J192" s="251"/>
      <c r="K192" s="251"/>
      <c r="L192" s="256"/>
      <c r="M192" s="257"/>
      <c r="N192" s="258"/>
      <c r="O192" s="258"/>
      <c r="P192" s="258"/>
      <c r="Q192" s="258"/>
      <c r="R192" s="258"/>
      <c r="S192" s="258"/>
      <c r="T192" s="259"/>
      <c r="AT192" s="260" t="s">
        <v>160</v>
      </c>
      <c r="AU192" s="260" t="s">
        <v>89</v>
      </c>
      <c r="AV192" s="12" t="s">
        <v>89</v>
      </c>
      <c r="AW192" s="12" t="s">
        <v>42</v>
      </c>
      <c r="AX192" s="12" t="s">
        <v>80</v>
      </c>
      <c r="AY192" s="260" t="s">
        <v>144</v>
      </c>
    </row>
    <row r="193" s="12" customFormat="1">
      <c r="B193" s="250"/>
      <c r="C193" s="251"/>
      <c r="D193" s="247" t="s">
        <v>160</v>
      </c>
      <c r="E193" s="252" t="s">
        <v>78</v>
      </c>
      <c r="F193" s="253" t="s">
        <v>387</v>
      </c>
      <c r="G193" s="251"/>
      <c r="H193" s="254">
        <v>65</v>
      </c>
      <c r="I193" s="255"/>
      <c r="J193" s="251"/>
      <c r="K193" s="251"/>
      <c r="L193" s="256"/>
      <c r="M193" s="257"/>
      <c r="N193" s="258"/>
      <c r="O193" s="258"/>
      <c r="P193" s="258"/>
      <c r="Q193" s="258"/>
      <c r="R193" s="258"/>
      <c r="S193" s="258"/>
      <c r="T193" s="259"/>
      <c r="AT193" s="260" t="s">
        <v>160</v>
      </c>
      <c r="AU193" s="260" t="s">
        <v>89</v>
      </c>
      <c r="AV193" s="12" t="s">
        <v>89</v>
      </c>
      <c r="AW193" s="12" t="s">
        <v>42</v>
      </c>
      <c r="AX193" s="12" t="s">
        <v>80</v>
      </c>
      <c r="AY193" s="260" t="s">
        <v>144</v>
      </c>
    </row>
    <row r="194" s="12" customFormat="1">
      <c r="B194" s="250"/>
      <c r="C194" s="251"/>
      <c r="D194" s="247" t="s">
        <v>160</v>
      </c>
      <c r="E194" s="252" t="s">
        <v>78</v>
      </c>
      <c r="F194" s="253" t="s">
        <v>388</v>
      </c>
      <c r="G194" s="251"/>
      <c r="H194" s="254">
        <v>138</v>
      </c>
      <c r="I194" s="255"/>
      <c r="J194" s="251"/>
      <c r="K194" s="251"/>
      <c r="L194" s="256"/>
      <c r="M194" s="257"/>
      <c r="N194" s="258"/>
      <c r="O194" s="258"/>
      <c r="P194" s="258"/>
      <c r="Q194" s="258"/>
      <c r="R194" s="258"/>
      <c r="S194" s="258"/>
      <c r="T194" s="259"/>
      <c r="AT194" s="260" t="s">
        <v>160</v>
      </c>
      <c r="AU194" s="260" t="s">
        <v>89</v>
      </c>
      <c r="AV194" s="12" t="s">
        <v>89</v>
      </c>
      <c r="AW194" s="12" t="s">
        <v>42</v>
      </c>
      <c r="AX194" s="12" t="s">
        <v>80</v>
      </c>
      <c r="AY194" s="260" t="s">
        <v>144</v>
      </c>
    </row>
    <row r="195" s="13" customFormat="1">
      <c r="B195" s="271"/>
      <c r="C195" s="272"/>
      <c r="D195" s="247" t="s">
        <v>160</v>
      </c>
      <c r="E195" s="273" t="s">
        <v>78</v>
      </c>
      <c r="F195" s="274" t="s">
        <v>389</v>
      </c>
      <c r="G195" s="272"/>
      <c r="H195" s="275">
        <v>208</v>
      </c>
      <c r="I195" s="276"/>
      <c r="J195" s="272"/>
      <c r="K195" s="272"/>
      <c r="L195" s="277"/>
      <c r="M195" s="278"/>
      <c r="N195" s="279"/>
      <c r="O195" s="279"/>
      <c r="P195" s="279"/>
      <c r="Q195" s="279"/>
      <c r="R195" s="279"/>
      <c r="S195" s="279"/>
      <c r="T195" s="280"/>
      <c r="AT195" s="281" t="s">
        <v>160</v>
      </c>
      <c r="AU195" s="281" t="s">
        <v>89</v>
      </c>
      <c r="AV195" s="13" t="s">
        <v>152</v>
      </c>
      <c r="AW195" s="13" t="s">
        <v>42</v>
      </c>
      <c r="AX195" s="13" t="s">
        <v>87</v>
      </c>
      <c r="AY195" s="281" t="s">
        <v>144</v>
      </c>
    </row>
    <row r="196" s="1" customFormat="1" ht="38.25" customHeight="1">
      <c r="B196" s="46"/>
      <c r="C196" s="235" t="s">
        <v>390</v>
      </c>
      <c r="D196" s="235" t="s">
        <v>147</v>
      </c>
      <c r="E196" s="236" t="s">
        <v>391</v>
      </c>
      <c r="F196" s="237" t="s">
        <v>392</v>
      </c>
      <c r="G196" s="238" t="s">
        <v>209</v>
      </c>
      <c r="H196" s="239">
        <v>3.5</v>
      </c>
      <c r="I196" s="240"/>
      <c r="J196" s="241">
        <f>ROUND(I196*H196,2)</f>
        <v>0</v>
      </c>
      <c r="K196" s="237" t="s">
        <v>151</v>
      </c>
      <c r="L196" s="72"/>
      <c r="M196" s="242" t="s">
        <v>78</v>
      </c>
      <c r="N196" s="243" t="s">
        <v>50</v>
      </c>
      <c r="O196" s="47"/>
      <c r="P196" s="244">
        <f>O196*H196</f>
        <v>0</v>
      </c>
      <c r="Q196" s="244">
        <v>3.0000000000000001E-05</v>
      </c>
      <c r="R196" s="244">
        <f>Q196*H196</f>
        <v>0.000105</v>
      </c>
      <c r="S196" s="244">
        <v>0</v>
      </c>
      <c r="T196" s="245">
        <f>S196*H196</f>
        <v>0</v>
      </c>
      <c r="AR196" s="23" t="s">
        <v>210</v>
      </c>
      <c r="AT196" s="23" t="s">
        <v>147</v>
      </c>
      <c r="AU196" s="23" t="s">
        <v>89</v>
      </c>
      <c r="AY196" s="23" t="s">
        <v>144</v>
      </c>
      <c r="BE196" s="246">
        <f>IF(N196="základní",J196,0)</f>
        <v>0</v>
      </c>
      <c r="BF196" s="246">
        <f>IF(N196="snížená",J196,0)</f>
        <v>0</v>
      </c>
      <c r="BG196" s="246">
        <f>IF(N196="zákl. přenesená",J196,0)</f>
        <v>0</v>
      </c>
      <c r="BH196" s="246">
        <f>IF(N196="sníž. přenesená",J196,0)</f>
        <v>0</v>
      </c>
      <c r="BI196" s="246">
        <f>IF(N196="nulová",J196,0)</f>
        <v>0</v>
      </c>
      <c r="BJ196" s="23" t="s">
        <v>87</v>
      </c>
      <c r="BK196" s="246">
        <f>ROUND(I196*H196,2)</f>
        <v>0</v>
      </c>
      <c r="BL196" s="23" t="s">
        <v>210</v>
      </c>
      <c r="BM196" s="23" t="s">
        <v>393</v>
      </c>
    </row>
    <row r="197" s="12" customFormat="1">
      <c r="B197" s="250"/>
      <c r="C197" s="251"/>
      <c r="D197" s="247" t="s">
        <v>160</v>
      </c>
      <c r="E197" s="252" t="s">
        <v>78</v>
      </c>
      <c r="F197" s="253" t="s">
        <v>394</v>
      </c>
      <c r="G197" s="251"/>
      <c r="H197" s="254">
        <v>3.5</v>
      </c>
      <c r="I197" s="255"/>
      <c r="J197" s="251"/>
      <c r="K197" s="251"/>
      <c r="L197" s="256"/>
      <c r="M197" s="257"/>
      <c r="N197" s="258"/>
      <c r="O197" s="258"/>
      <c r="P197" s="258"/>
      <c r="Q197" s="258"/>
      <c r="R197" s="258"/>
      <c r="S197" s="258"/>
      <c r="T197" s="259"/>
      <c r="AT197" s="260" t="s">
        <v>160</v>
      </c>
      <c r="AU197" s="260" t="s">
        <v>89</v>
      </c>
      <c r="AV197" s="12" t="s">
        <v>89</v>
      </c>
      <c r="AW197" s="12" t="s">
        <v>42</v>
      </c>
      <c r="AX197" s="12" t="s">
        <v>87</v>
      </c>
      <c r="AY197" s="260" t="s">
        <v>144</v>
      </c>
    </row>
    <row r="198" s="1" customFormat="1" ht="25.5" customHeight="1">
      <c r="B198" s="46"/>
      <c r="C198" s="235" t="s">
        <v>395</v>
      </c>
      <c r="D198" s="235" t="s">
        <v>147</v>
      </c>
      <c r="E198" s="236" t="s">
        <v>396</v>
      </c>
      <c r="F198" s="237" t="s">
        <v>397</v>
      </c>
      <c r="G198" s="238" t="s">
        <v>209</v>
      </c>
      <c r="H198" s="239">
        <v>208</v>
      </c>
      <c r="I198" s="240"/>
      <c r="J198" s="241">
        <f>ROUND(I198*H198,2)</f>
        <v>0</v>
      </c>
      <c r="K198" s="237" t="s">
        <v>151</v>
      </c>
      <c r="L198" s="72"/>
      <c r="M198" s="242" t="s">
        <v>78</v>
      </c>
      <c r="N198" s="243" t="s">
        <v>50</v>
      </c>
      <c r="O198" s="47"/>
      <c r="P198" s="244">
        <f>O198*H198</f>
        <v>0</v>
      </c>
      <c r="Q198" s="244">
        <v>2.0000000000000002E-05</v>
      </c>
      <c r="R198" s="244">
        <f>Q198*H198</f>
        <v>0.0041600000000000005</v>
      </c>
      <c r="S198" s="244">
        <v>0</v>
      </c>
      <c r="T198" s="245">
        <f>S198*H198</f>
        <v>0</v>
      </c>
      <c r="AR198" s="23" t="s">
        <v>210</v>
      </c>
      <c r="AT198" s="23" t="s">
        <v>147</v>
      </c>
      <c r="AU198" s="23" t="s">
        <v>89</v>
      </c>
      <c r="AY198" s="23" t="s">
        <v>144</v>
      </c>
      <c r="BE198" s="246">
        <f>IF(N198="základní",J198,0)</f>
        <v>0</v>
      </c>
      <c r="BF198" s="246">
        <f>IF(N198="snížená",J198,0)</f>
        <v>0</v>
      </c>
      <c r="BG198" s="246">
        <f>IF(N198="zákl. přenesená",J198,0)</f>
        <v>0</v>
      </c>
      <c r="BH198" s="246">
        <f>IF(N198="sníž. přenesená",J198,0)</f>
        <v>0</v>
      </c>
      <c r="BI198" s="246">
        <f>IF(N198="nulová",J198,0)</f>
        <v>0</v>
      </c>
      <c r="BJ198" s="23" t="s">
        <v>87</v>
      </c>
      <c r="BK198" s="246">
        <f>ROUND(I198*H198,2)</f>
        <v>0</v>
      </c>
      <c r="BL198" s="23" t="s">
        <v>210</v>
      </c>
      <c r="BM198" s="23" t="s">
        <v>398</v>
      </c>
    </row>
    <row r="199" s="12" customFormat="1">
      <c r="B199" s="250"/>
      <c r="C199" s="251"/>
      <c r="D199" s="247" t="s">
        <v>160</v>
      </c>
      <c r="E199" s="252" t="s">
        <v>78</v>
      </c>
      <c r="F199" s="253" t="s">
        <v>386</v>
      </c>
      <c r="G199" s="251"/>
      <c r="H199" s="254">
        <v>5</v>
      </c>
      <c r="I199" s="255"/>
      <c r="J199" s="251"/>
      <c r="K199" s="251"/>
      <c r="L199" s="256"/>
      <c r="M199" s="257"/>
      <c r="N199" s="258"/>
      <c r="O199" s="258"/>
      <c r="P199" s="258"/>
      <c r="Q199" s="258"/>
      <c r="R199" s="258"/>
      <c r="S199" s="258"/>
      <c r="T199" s="259"/>
      <c r="AT199" s="260" t="s">
        <v>160</v>
      </c>
      <c r="AU199" s="260" t="s">
        <v>89</v>
      </c>
      <c r="AV199" s="12" t="s">
        <v>89</v>
      </c>
      <c r="AW199" s="12" t="s">
        <v>42</v>
      </c>
      <c r="AX199" s="12" t="s">
        <v>80</v>
      </c>
      <c r="AY199" s="260" t="s">
        <v>144</v>
      </c>
    </row>
    <row r="200" s="12" customFormat="1">
      <c r="B200" s="250"/>
      <c r="C200" s="251"/>
      <c r="D200" s="247" t="s">
        <v>160</v>
      </c>
      <c r="E200" s="252" t="s">
        <v>78</v>
      </c>
      <c r="F200" s="253" t="s">
        <v>387</v>
      </c>
      <c r="G200" s="251"/>
      <c r="H200" s="254">
        <v>65</v>
      </c>
      <c r="I200" s="255"/>
      <c r="J200" s="251"/>
      <c r="K200" s="251"/>
      <c r="L200" s="256"/>
      <c r="M200" s="257"/>
      <c r="N200" s="258"/>
      <c r="O200" s="258"/>
      <c r="P200" s="258"/>
      <c r="Q200" s="258"/>
      <c r="R200" s="258"/>
      <c r="S200" s="258"/>
      <c r="T200" s="259"/>
      <c r="AT200" s="260" t="s">
        <v>160</v>
      </c>
      <c r="AU200" s="260" t="s">
        <v>89</v>
      </c>
      <c r="AV200" s="12" t="s">
        <v>89</v>
      </c>
      <c r="AW200" s="12" t="s">
        <v>42</v>
      </c>
      <c r="AX200" s="12" t="s">
        <v>80</v>
      </c>
      <c r="AY200" s="260" t="s">
        <v>144</v>
      </c>
    </row>
    <row r="201" s="12" customFormat="1">
      <c r="B201" s="250"/>
      <c r="C201" s="251"/>
      <c r="D201" s="247" t="s">
        <v>160</v>
      </c>
      <c r="E201" s="252" t="s">
        <v>78</v>
      </c>
      <c r="F201" s="253" t="s">
        <v>388</v>
      </c>
      <c r="G201" s="251"/>
      <c r="H201" s="254">
        <v>138</v>
      </c>
      <c r="I201" s="255"/>
      <c r="J201" s="251"/>
      <c r="K201" s="251"/>
      <c r="L201" s="256"/>
      <c r="M201" s="257"/>
      <c r="N201" s="258"/>
      <c r="O201" s="258"/>
      <c r="P201" s="258"/>
      <c r="Q201" s="258"/>
      <c r="R201" s="258"/>
      <c r="S201" s="258"/>
      <c r="T201" s="259"/>
      <c r="AT201" s="260" t="s">
        <v>160</v>
      </c>
      <c r="AU201" s="260" t="s">
        <v>89</v>
      </c>
      <c r="AV201" s="12" t="s">
        <v>89</v>
      </c>
      <c r="AW201" s="12" t="s">
        <v>42</v>
      </c>
      <c r="AX201" s="12" t="s">
        <v>80</v>
      </c>
      <c r="AY201" s="260" t="s">
        <v>144</v>
      </c>
    </row>
    <row r="202" s="13" customFormat="1">
      <c r="B202" s="271"/>
      <c r="C202" s="272"/>
      <c r="D202" s="247" t="s">
        <v>160</v>
      </c>
      <c r="E202" s="273" t="s">
        <v>78</v>
      </c>
      <c r="F202" s="274" t="s">
        <v>389</v>
      </c>
      <c r="G202" s="272"/>
      <c r="H202" s="275">
        <v>208</v>
      </c>
      <c r="I202" s="276"/>
      <c r="J202" s="272"/>
      <c r="K202" s="272"/>
      <c r="L202" s="277"/>
      <c r="M202" s="278"/>
      <c r="N202" s="279"/>
      <c r="O202" s="279"/>
      <c r="P202" s="279"/>
      <c r="Q202" s="279"/>
      <c r="R202" s="279"/>
      <c r="S202" s="279"/>
      <c r="T202" s="280"/>
      <c r="AT202" s="281" t="s">
        <v>160</v>
      </c>
      <c r="AU202" s="281" t="s">
        <v>89</v>
      </c>
      <c r="AV202" s="13" t="s">
        <v>152</v>
      </c>
      <c r="AW202" s="13" t="s">
        <v>42</v>
      </c>
      <c r="AX202" s="13" t="s">
        <v>87</v>
      </c>
      <c r="AY202" s="281" t="s">
        <v>144</v>
      </c>
    </row>
    <row r="203" s="1" customFormat="1" ht="25.5" customHeight="1">
      <c r="B203" s="46"/>
      <c r="C203" s="235" t="s">
        <v>399</v>
      </c>
      <c r="D203" s="235" t="s">
        <v>147</v>
      </c>
      <c r="E203" s="236" t="s">
        <v>400</v>
      </c>
      <c r="F203" s="237" t="s">
        <v>401</v>
      </c>
      <c r="G203" s="238" t="s">
        <v>209</v>
      </c>
      <c r="H203" s="239">
        <v>3.5</v>
      </c>
      <c r="I203" s="240"/>
      <c r="J203" s="241">
        <f>ROUND(I203*H203,2)</f>
        <v>0</v>
      </c>
      <c r="K203" s="237" t="s">
        <v>151</v>
      </c>
      <c r="L203" s="72"/>
      <c r="M203" s="242" t="s">
        <v>78</v>
      </c>
      <c r="N203" s="243" t="s">
        <v>50</v>
      </c>
      <c r="O203" s="47"/>
      <c r="P203" s="244">
        <f>O203*H203</f>
        <v>0</v>
      </c>
      <c r="Q203" s="244">
        <v>5.0000000000000002E-05</v>
      </c>
      <c r="R203" s="244">
        <f>Q203*H203</f>
        <v>0.000175</v>
      </c>
      <c r="S203" s="244">
        <v>0</v>
      </c>
      <c r="T203" s="245">
        <f>S203*H203</f>
        <v>0</v>
      </c>
      <c r="AR203" s="23" t="s">
        <v>210</v>
      </c>
      <c r="AT203" s="23" t="s">
        <v>147</v>
      </c>
      <c r="AU203" s="23" t="s">
        <v>89</v>
      </c>
      <c r="AY203" s="23" t="s">
        <v>144</v>
      </c>
      <c r="BE203" s="246">
        <f>IF(N203="základní",J203,0)</f>
        <v>0</v>
      </c>
      <c r="BF203" s="246">
        <f>IF(N203="snížená",J203,0)</f>
        <v>0</v>
      </c>
      <c r="BG203" s="246">
        <f>IF(N203="zákl. přenesená",J203,0)</f>
        <v>0</v>
      </c>
      <c r="BH203" s="246">
        <f>IF(N203="sníž. přenesená",J203,0)</f>
        <v>0</v>
      </c>
      <c r="BI203" s="246">
        <f>IF(N203="nulová",J203,0)</f>
        <v>0</v>
      </c>
      <c r="BJ203" s="23" t="s">
        <v>87</v>
      </c>
      <c r="BK203" s="246">
        <f>ROUND(I203*H203,2)</f>
        <v>0</v>
      </c>
      <c r="BL203" s="23" t="s">
        <v>210</v>
      </c>
      <c r="BM203" s="23" t="s">
        <v>402</v>
      </c>
    </row>
    <row r="204" s="12" customFormat="1">
      <c r="B204" s="250"/>
      <c r="C204" s="251"/>
      <c r="D204" s="247" t="s">
        <v>160</v>
      </c>
      <c r="E204" s="252" t="s">
        <v>78</v>
      </c>
      <c r="F204" s="253" t="s">
        <v>394</v>
      </c>
      <c r="G204" s="251"/>
      <c r="H204" s="254">
        <v>3.5</v>
      </c>
      <c r="I204" s="255"/>
      <c r="J204" s="251"/>
      <c r="K204" s="251"/>
      <c r="L204" s="256"/>
      <c r="M204" s="257"/>
      <c r="N204" s="258"/>
      <c r="O204" s="258"/>
      <c r="P204" s="258"/>
      <c r="Q204" s="258"/>
      <c r="R204" s="258"/>
      <c r="S204" s="258"/>
      <c r="T204" s="259"/>
      <c r="AT204" s="260" t="s">
        <v>160</v>
      </c>
      <c r="AU204" s="260" t="s">
        <v>89</v>
      </c>
      <c r="AV204" s="12" t="s">
        <v>89</v>
      </c>
      <c r="AW204" s="12" t="s">
        <v>42</v>
      </c>
      <c r="AX204" s="12" t="s">
        <v>87</v>
      </c>
      <c r="AY204" s="260" t="s">
        <v>144</v>
      </c>
    </row>
    <row r="205" s="1" customFormat="1" ht="25.5" customHeight="1">
      <c r="B205" s="46"/>
      <c r="C205" s="235" t="s">
        <v>403</v>
      </c>
      <c r="D205" s="235" t="s">
        <v>147</v>
      </c>
      <c r="E205" s="236" t="s">
        <v>404</v>
      </c>
      <c r="F205" s="237" t="s">
        <v>405</v>
      </c>
      <c r="G205" s="238" t="s">
        <v>209</v>
      </c>
      <c r="H205" s="239">
        <v>208</v>
      </c>
      <c r="I205" s="240"/>
      <c r="J205" s="241">
        <f>ROUND(I205*H205,2)</f>
        <v>0</v>
      </c>
      <c r="K205" s="237" t="s">
        <v>151</v>
      </c>
      <c r="L205" s="72"/>
      <c r="M205" s="242" t="s">
        <v>78</v>
      </c>
      <c r="N205" s="243" t="s">
        <v>50</v>
      </c>
      <c r="O205" s="47"/>
      <c r="P205" s="244">
        <f>O205*H205</f>
        <v>0</v>
      </c>
      <c r="Q205" s="244">
        <v>6.0000000000000002E-05</v>
      </c>
      <c r="R205" s="244">
        <f>Q205*H205</f>
        <v>0.01248</v>
      </c>
      <c r="S205" s="244">
        <v>0</v>
      </c>
      <c r="T205" s="245">
        <f>S205*H205</f>
        <v>0</v>
      </c>
      <c r="AR205" s="23" t="s">
        <v>210</v>
      </c>
      <c r="AT205" s="23" t="s">
        <v>147</v>
      </c>
      <c r="AU205" s="23" t="s">
        <v>89</v>
      </c>
      <c r="AY205" s="23" t="s">
        <v>144</v>
      </c>
      <c r="BE205" s="246">
        <f>IF(N205="základní",J205,0)</f>
        <v>0</v>
      </c>
      <c r="BF205" s="246">
        <f>IF(N205="snížená",J205,0)</f>
        <v>0</v>
      </c>
      <c r="BG205" s="246">
        <f>IF(N205="zákl. přenesená",J205,0)</f>
        <v>0</v>
      </c>
      <c r="BH205" s="246">
        <f>IF(N205="sníž. přenesená",J205,0)</f>
        <v>0</v>
      </c>
      <c r="BI205" s="246">
        <f>IF(N205="nulová",J205,0)</f>
        <v>0</v>
      </c>
      <c r="BJ205" s="23" t="s">
        <v>87</v>
      </c>
      <c r="BK205" s="246">
        <f>ROUND(I205*H205,2)</f>
        <v>0</v>
      </c>
      <c r="BL205" s="23" t="s">
        <v>210</v>
      </c>
      <c r="BM205" s="23" t="s">
        <v>406</v>
      </c>
    </row>
    <row r="206" s="12" customFormat="1">
      <c r="B206" s="250"/>
      <c r="C206" s="251"/>
      <c r="D206" s="247" t="s">
        <v>160</v>
      </c>
      <c r="E206" s="252" t="s">
        <v>78</v>
      </c>
      <c r="F206" s="253" t="s">
        <v>386</v>
      </c>
      <c r="G206" s="251"/>
      <c r="H206" s="254">
        <v>5</v>
      </c>
      <c r="I206" s="255"/>
      <c r="J206" s="251"/>
      <c r="K206" s="251"/>
      <c r="L206" s="256"/>
      <c r="M206" s="257"/>
      <c r="N206" s="258"/>
      <c r="O206" s="258"/>
      <c r="P206" s="258"/>
      <c r="Q206" s="258"/>
      <c r="R206" s="258"/>
      <c r="S206" s="258"/>
      <c r="T206" s="259"/>
      <c r="AT206" s="260" t="s">
        <v>160</v>
      </c>
      <c r="AU206" s="260" t="s">
        <v>89</v>
      </c>
      <c r="AV206" s="12" t="s">
        <v>89</v>
      </c>
      <c r="AW206" s="12" t="s">
        <v>42</v>
      </c>
      <c r="AX206" s="12" t="s">
        <v>80</v>
      </c>
      <c r="AY206" s="260" t="s">
        <v>144</v>
      </c>
    </row>
    <row r="207" s="12" customFormat="1">
      <c r="B207" s="250"/>
      <c r="C207" s="251"/>
      <c r="D207" s="247" t="s">
        <v>160</v>
      </c>
      <c r="E207" s="252" t="s">
        <v>78</v>
      </c>
      <c r="F207" s="253" t="s">
        <v>387</v>
      </c>
      <c r="G207" s="251"/>
      <c r="H207" s="254">
        <v>65</v>
      </c>
      <c r="I207" s="255"/>
      <c r="J207" s="251"/>
      <c r="K207" s="251"/>
      <c r="L207" s="256"/>
      <c r="M207" s="257"/>
      <c r="N207" s="258"/>
      <c r="O207" s="258"/>
      <c r="P207" s="258"/>
      <c r="Q207" s="258"/>
      <c r="R207" s="258"/>
      <c r="S207" s="258"/>
      <c r="T207" s="259"/>
      <c r="AT207" s="260" t="s">
        <v>160</v>
      </c>
      <c r="AU207" s="260" t="s">
        <v>89</v>
      </c>
      <c r="AV207" s="12" t="s">
        <v>89</v>
      </c>
      <c r="AW207" s="12" t="s">
        <v>42</v>
      </c>
      <c r="AX207" s="12" t="s">
        <v>80</v>
      </c>
      <c r="AY207" s="260" t="s">
        <v>144</v>
      </c>
    </row>
    <row r="208" s="12" customFormat="1">
      <c r="B208" s="250"/>
      <c r="C208" s="251"/>
      <c r="D208" s="247" t="s">
        <v>160</v>
      </c>
      <c r="E208" s="252" t="s">
        <v>78</v>
      </c>
      <c r="F208" s="253" t="s">
        <v>388</v>
      </c>
      <c r="G208" s="251"/>
      <c r="H208" s="254">
        <v>138</v>
      </c>
      <c r="I208" s="255"/>
      <c r="J208" s="251"/>
      <c r="K208" s="251"/>
      <c r="L208" s="256"/>
      <c r="M208" s="257"/>
      <c r="N208" s="258"/>
      <c r="O208" s="258"/>
      <c r="P208" s="258"/>
      <c r="Q208" s="258"/>
      <c r="R208" s="258"/>
      <c r="S208" s="258"/>
      <c r="T208" s="259"/>
      <c r="AT208" s="260" t="s">
        <v>160</v>
      </c>
      <c r="AU208" s="260" t="s">
        <v>89</v>
      </c>
      <c r="AV208" s="12" t="s">
        <v>89</v>
      </c>
      <c r="AW208" s="12" t="s">
        <v>42</v>
      </c>
      <c r="AX208" s="12" t="s">
        <v>80</v>
      </c>
      <c r="AY208" s="260" t="s">
        <v>144</v>
      </c>
    </row>
    <row r="209" s="13" customFormat="1">
      <c r="B209" s="271"/>
      <c r="C209" s="272"/>
      <c r="D209" s="247" t="s">
        <v>160</v>
      </c>
      <c r="E209" s="273" t="s">
        <v>78</v>
      </c>
      <c r="F209" s="274" t="s">
        <v>389</v>
      </c>
      <c r="G209" s="272"/>
      <c r="H209" s="275">
        <v>208</v>
      </c>
      <c r="I209" s="276"/>
      <c r="J209" s="272"/>
      <c r="K209" s="272"/>
      <c r="L209" s="277"/>
      <c r="M209" s="278"/>
      <c r="N209" s="279"/>
      <c r="O209" s="279"/>
      <c r="P209" s="279"/>
      <c r="Q209" s="279"/>
      <c r="R209" s="279"/>
      <c r="S209" s="279"/>
      <c r="T209" s="280"/>
      <c r="AT209" s="281" t="s">
        <v>160</v>
      </c>
      <c r="AU209" s="281" t="s">
        <v>89</v>
      </c>
      <c r="AV209" s="13" t="s">
        <v>152</v>
      </c>
      <c r="AW209" s="13" t="s">
        <v>42</v>
      </c>
      <c r="AX209" s="13" t="s">
        <v>87</v>
      </c>
      <c r="AY209" s="281" t="s">
        <v>144</v>
      </c>
    </row>
    <row r="210" s="1" customFormat="1" ht="25.5" customHeight="1">
      <c r="B210" s="46"/>
      <c r="C210" s="235" t="s">
        <v>407</v>
      </c>
      <c r="D210" s="235" t="s">
        <v>147</v>
      </c>
      <c r="E210" s="236" t="s">
        <v>408</v>
      </c>
      <c r="F210" s="237" t="s">
        <v>409</v>
      </c>
      <c r="G210" s="238" t="s">
        <v>209</v>
      </c>
      <c r="H210" s="239">
        <v>3.5</v>
      </c>
      <c r="I210" s="240"/>
      <c r="J210" s="241">
        <f>ROUND(I210*H210,2)</f>
        <v>0</v>
      </c>
      <c r="K210" s="237" t="s">
        <v>151</v>
      </c>
      <c r="L210" s="72"/>
      <c r="M210" s="242" t="s">
        <v>78</v>
      </c>
      <c r="N210" s="243" t="s">
        <v>50</v>
      </c>
      <c r="O210" s="47"/>
      <c r="P210" s="244">
        <f>O210*H210</f>
        <v>0</v>
      </c>
      <c r="Q210" s="244">
        <v>4.0000000000000003E-05</v>
      </c>
      <c r="R210" s="244">
        <f>Q210*H210</f>
        <v>0.00014000000000000002</v>
      </c>
      <c r="S210" s="244">
        <v>0</v>
      </c>
      <c r="T210" s="245">
        <f>S210*H210</f>
        <v>0</v>
      </c>
      <c r="AR210" s="23" t="s">
        <v>210</v>
      </c>
      <c r="AT210" s="23" t="s">
        <v>147</v>
      </c>
      <c r="AU210" s="23" t="s">
        <v>89</v>
      </c>
      <c r="AY210" s="23" t="s">
        <v>144</v>
      </c>
      <c r="BE210" s="246">
        <f>IF(N210="základní",J210,0)</f>
        <v>0</v>
      </c>
      <c r="BF210" s="246">
        <f>IF(N210="snížená",J210,0)</f>
        <v>0</v>
      </c>
      <c r="BG210" s="246">
        <f>IF(N210="zákl. přenesená",J210,0)</f>
        <v>0</v>
      </c>
      <c r="BH210" s="246">
        <f>IF(N210="sníž. přenesená",J210,0)</f>
        <v>0</v>
      </c>
      <c r="BI210" s="246">
        <f>IF(N210="nulová",J210,0)</f>
        <v>0</v>
      </c>
      <c r="BJ210" s="23" t="s">
        <v>87</v>
      </c>
      <c r="BK210" s="246">
        <f>ROUND(I210*H210,2)</f>
        <v>0</v>
      </c>
      <c r="BL210" s="23" t="s">
        <v>210</v>
      </c>
      <c r="BM210" s="23" t="s">
        <v>410</v>
      </c>
    </row>
    <row r="211" s="12" customFormat="1">
      <c r="B211" s="250"/>
      <c r="C211" s="251"/>
      <c r="D211" s="247" t="s">
        <v>160</v>
      </c>
      <c r="E211" s="252" t="s">
        <v>78</v>
      </c>
      <c r="F211" s="253" t="s">
        <v>394</v>
      </c>
      <c r="G211" s="251"/>
      <c r="H211" s="254">
        <v>3.5</v>
      </c>
      <c r="I211" s="255"/>
      <c r="J211" s="251"/>
      <c r="K211" s="251"/>
      <c r="L211" s="256"/>
      <c r="M211" s="257"/>
      <c r="N211" s="258"/>
      <c r="O211" s="258"/>
      <c r="P211" s="258"/>
      <c r="Q211" s="258"/>
      <c r="R211" s="258"/>
      <c r="S211" s="258"/>
      <c r="T211" s="259"/>
      <c r="AT211" s="260" t="s">
        <v>160</v>
      </c>
      <c r="AU211" s="260" t="s">
        <v>89</v>
      </c>
      <c r="AV211" s="12" t="s">
        <v>89</v>
      </c>
      <c r="AW211" s="12" t="s">
        <v>42</v>
      </c>
      <c r="AX211" s="12" t="s">
        <v>87</v>
      </c>
      <c r="AY211" s="260" t="s">
        <v>144</v>
      </c>
    </row>
    <row r="212" s="1" customFormat="1" ht="25.5" customHeight="1">
      <c r="B212" s="46"/>
      <c r="C212" s="235" t="s">
        <v>411</v>
      </c>
      <c r="D212" s="235" t="s">
        <v>147</v>
      </c>
      <c r="E212" s="236" t="s">
        <v>412</v>
      </c>
      <c r="F212" s="237" t="s">
        <v>413</v>
      </c>
      <c r="G212" s="238" t="s">
        <v>209</v>
      </c>
      <c r="H212" s="239">
        <v>208</v>
      </c>
      <c r="I212" s="240"/>
      <c r="J212" s="241">
        <f>ROUND(I212*H212,2)</f>
        <v>0</v>
      </c>
      <c r="K212" s="237" t="s">
        <v>151</v>
      </c>
      <c r="L212" s="72"/>
      <c r="M212" s="242" t="s">
        <v>78</v>
      </c>
      <c r="N212" s="243" t="s">
        <v>50</v>
      </c>
      <c r="O212" s="47"/>
      <c r="P212" s="244">
        <f>O212*H212</f>
        <v>0</v>
      </c>
      <c r="Q212" s="244">
        <v>6.0000000000000002E-05</v>
      </c>
      <c r="R212" s="244">
        <f>Q212*H212</f>
        <v>0.01248</v>
      </c>
      <c r="S212" s="244">
        <v>0</v>
      </c>
      <c r="T212" s="245">
        <f>S212*H212</f>
        <v>0</v>
      </c>
      <c r="AR212" s="23" t="s">
        <v>210</v>
      </c>
      <c r="AT212" s="23" t="s">
        <v>147</v>
      </c>
      <c r="AU212" s="23" t="s">
        <v>89</v>
      </c>
      <c r="AY212" s="23" t="s">
        <v>144</v>
      </c>
      <c r="BE212" s="246">
        <f>IF(N212="základní",J212,0)</f>
        <v>0</v>
      </c>
      <c r="BF212" s="246">
        <f>IF(N212="snížená",J212,0)</f>
        <v>0</v>
      </c>
      <c r="BG212" s="246">
        <f>IF(N212="zákl. přenesená",J212,0)</f>
        <v>0</v>
      </c>
      <c r="BH212" s="246">
        <f>IF(N212="sníž. přenesená",J212,0)</f>
        <v>0</v>
      </c>
      <c r="BI212" s="246">
        <f>IF(N212="nulová",J212,0)</f>
        <v>0</v>
      </c>
      <c r="BJ212" s="23" t="s">
        <v>87</v>
      </c>
      <c r="BK212" s="246">
        <f>ROUND(I212*H212,2)</f>
        <v>0</v>
      </c>
      <c r="BL212" s="23" t="s">
        <v>210</v>
      </c>
      <c r="BM212" s="23" t="s">
        <v>414</v>
      </c>
    </row>
    <row r="213" s="1" customFormat="1">
      <c r="B213" s="46"/>
      <c r="C213" s="74"/>
      <c r="D213" s="247" t="s">
        <v>84</v>
      </c>
      <c r="E213" s="74"/>
      <c r="F213" s="248" t="s">
        <v>415</v>
      </c>
      <c r="G213" s="74"/>
      <c r="H213" s="74"/>
      <c r="I213" s="203"/>
      <c r="J213" s="74"/>
      <c r="K213" s="74"/>
      <c r="L213" s="72"/>
      <c r="M213" s="249"/>
      <c r="N213" s="47"/>
      <c r="O213" s="47"/>
      <c r="P213" s="47"/>
      <c r="Q213" s="47"/>
      <c r="R213" s="47"/>
      <c r="S213" s="47"/>
      <c r="T213" s="95"/>
      <c r="AT213" s="23" t="s">
        <v>84</v>
      </c>
      <c r="AU213" s="23" t="s">
        <v>89</v>
      </c>
    </row>
    <row r="214" s="12" customFormat="1">
      <c r="B214" s="250"/>
      <c r="C214" s="251"/>
      <c r="D214" s="247" t="s">
        <v>160</v>
      </c>
      <c r="E214" s="252" t="s">
        <v>78</v>
      </c>
      <c r="F214" s="253" t="s">
        <v>386</v>
      </c>
      <c r="G214" s="251"/>
      <c r="H214" s="254">
        <v>5</v>
      </c>
      <c r="I214" s="255"/>
      <c r="J214" s="251"/>
      <c r="K214" s="251"/>
      <c r="L214" s="256"/>
      <c r="M214" s="257"/>
      <c r="N214" s="258"/>
      <c r="O214" s="258"/>
      <c r="P214" s="258"/>
      <c r="Q214" s="258"/>
      <c r="R214" s="258"/>
      <c r="S214" s="258"/>
      <c r="T214" s="259"/>
      <c r="AT214" s="260" t="s">
        <v>160</v>
      </c>
      <c r="AU214" s="260" t="s">
        <v>89</v>
      </c>
      <c r="AV214" s="12" t="s">
        <v>89</v>
      </c>
      <c r="AW214" s="12" t="s">
        <v>42</v>
      </c>
      <c r="AX214" s="12" t="s">
        <v>80</v>
      </c>
      <c r="AY214" s="260" t="s">
        <v>144</v>
      </c>
    </row>
    <row r="215" s="12" customFormat="1">
      <c r="B215" s="250"/>
      <c r="C215" s="251"/>
      <c r="D215" s="247" t="s">
        <v>160</v>
      </c>
      <c r="E215" s="252" t="s">
        <v>78</v>
      </c>
      <c r="F215" s="253" t="s">
        <v>387</v>
      </c>
      <c r="G215" s="251"/>
      <c r="H215" s="254">
        <v>65</v>
      </c>
      <c r="I215" s="255"/>
      <c r="J215" s="251"/>
      <c r="K215" s="251"/>
      <c r="L215" s="256"/>
      <c r="M215" s="257"/>
      <c r="N215" s="258"/>
      <c r="O215" s="258"/>
      <c r="P215" s="258"/>
      <c r="Q215" s="258"/>
      <c r="R215" s="258"/>
      <c r="S215" s="258"/>
      <c r="T215" s="259"/>
      <c r="AT215" s="260" t="s">
        <v>160</v>
      </c>
      <c r="AU215" s="260" t="s">
        <v>89</v>
      </c>
      <c r="AV215" s="12" t="s">
        <v>89</v>
      </c>
      <c r="AW215" s="12" t="s">
        <v>42</v>
      </c>
      <c r="AX215" s="12" t="s">
        <v>80</v>
      </c>
      <c r="AY215" s="260" t="s">
        <v>144</v>
      </c>
    </row>
    <row r="216" s="12" customFormat="1">
      <c r="B216" s="250"/>
      <c r="C216" s="251"/>
      <c r="D216" s="247" t="s">
        <v>160</v>
      </c>
      <c r="E216" s="252" t="s">
        <v>78</v>
      </c>
      <c r="F216" s="253" t="s">
        <v>388</v>
      </c>
      <c r="G216" s="251"/>
      <c r="H216" s="254">
        <v>138</v>
      </c>
      <c r="I216" s="255"/>
      <c r="J216" s="251"/>
      <c r="K216" s="251"/>
      <c r="L216" s="256"/>
      <c r="M216" s="257"/>
      <c r="N216" s="258"/>
      <c r="O216" s="258"/>
      <c r="P216" s="258"/>
      <c r="Q216" s="258"/>
      <c r="R216" s="258"/>
      <c r="S216" s="258"/>
      <c r="T216" s="259"/>
      <c r="AT216" s="260" t="s">
        <v>160</v>
      </c>
      <c r="AU216" s="260" t="s">
        <v>89</v>
      </c>
      <c r="AV216" s="12" t="s">
        <v>89</v>
      </c>
      <c r="AW216" s="12" t="s">
        <v>42</v>
      </c>
      <c r="AX216" s="12" t="s">
        <v>80</v>
      </c>
      <c r="AY216" s="260" t="s">
        <v>144</v>
      </c>
    </row>
    <row r="217" s="13" customFormat="1">
      <c r="B217" s="271"/>
      <c r="C217" s="272"/>
      <c r="D217" s="247" t="s">
        <v>160</v>
      </c>
      <c r="E217" s="273" t="s">
        <v>78</v>
      </c>
      <c r="F217" s="274" t="s">
        <v>389</v>
      </c>
      <c r="G217" s="272"/>
      <c r="H217" s="275">
        <v>208</v>
      </c>
      <c r="I217" s="276"/>
      <c r="J217" s="272"/>
      <c r="K217" s="272"/>
      <c r="L217" s="277"/>
      <c r="M217" s="278"/>
      <c r="N217" s="279"/>
      <c r="O217" s="279"/>
      <c r="P217" s="279"/>
      <c r="Q217" s="279"/>
      <c r="R217" s="279"/>
      <c r="S217" s="279"/>
      <c r="T217" s="280"/>
      <c r="AT217" s="281" t="s">
        <v>160</v>
      </c>
      <c r="AU217" s="281" t="s">
        <v>89</v>
      </c>
      <c r="AV217" s="13" t="s">
        <v>152</v>
      </c>
      <c r="AW217" s="13" t="s">
        <v>42</v>
      </c>
      <c r="AX217" s="13" t="s">
        <v>87</v>
      </c>
      <c r="AY217" s="281" t="s">
        <v>144</v>
      </c>
    </row>
    <row r="218" s="1" customFormat="1" ht="25.5" customHeight="1">
      <c r="B218" s="46"/>
      <c r="C218" s="235" t="s">
        <v>416</v>
      </c>
      <c r="D218" s="235" t="s">
        <v>147</v>
      </c>
      <c r="E218" s="236" t="s">
        <v>417</v>
      </c>
      <c r="F218" s="237" t="s">
        <v>418</v>
      </c>
      <c r="G218" s="238" t="s">
        <v>209</v>
      </c>
      <c r="H218" s="239">
        <v>3.5</v>
      </c>
      <c r="I218" s="240"/>
      <c r="J218" s="241">
        <f>ROUND(I218*H218,2)</f>
        <v>0</v>
      </c>
      <c r="K218" s="237" t="s">
        <v>151</v>
      </c>
      <c r="L218" s="72"/>
      <c r="M218" s="242" t="s">
        <v>78</v>
      </c>
      <c r="N218" s="243" t="s">
        <v>50</v>
      </c>
      <c r="O218" s="47"/>
      <c r="P218" s="244">
        <f>O218*H218</f>
        <v>0</v>
      </c>
      <c r="Q218" s="244">
        <v>0.00010000000000000001</v>
      </c>
      <c r="R218" s="244">
        <f>Q218*H218</f>
        <v>0.00035</v>
      </c>
      <c r="S218" s="244">
        <v>0</v>
      </c>
      <c r="T218" s="245">
        <f>S218*H218</f>
        <v>0</v>
      </c>
      <c r="AR218" s="23" t="s">
        <v>210</v>
      </c>
      <c r="AT218" s="23" t="s">
        <v>147</v>
      </c>
      <c r="AU218" s="23" t="s">
        <v>89</v>
      </c>
      <c r="AY218" s="23" t="s">
        <v>144</v>
      </c>
      <c r="BE218" s="246">
        <f>IF(N218="základní",J218,0)</f>
        <v>0</v>
      </c>
      <c r="BF218" s="246">
        <f>IF(N218="snížená",J218,0)</f>
        <v>0</v>
      </c>
      <c r="BG218" s="246">
        <f>IF(N218="zákl. přenesená",J218,0)</f>
        <v>0</v>
      </c>
      <c r="BH218" s="246">
        <f>IF(N218="sníž. přenesená",J218,0)</f>
        <v>0</v>
      </c>
      <c r="BI218" s="246">
        <f>IF(N218="nulová",J218,0)</f>
        <v>0</v>
      </c>
      <c r="BJ218" s="23" t="s">
        <v>87</v>
      </c>
      <c r="BK218" s="246">
        <f>ROUND(I218*H218,2)</f>
        <v>0</v>
      </c>
      <c r="BL218" s="23" t="s">
        <v>210</v>
      </c>
      <c r="BM218" s="23" t="s">
        <v>419</v>
      </c>
    </row>
    <row r="219" s="1" customFormat="1">
      <c r="B219" s="46"/>
      <c r="C219" s="74"/>
      <c r="D219" s="247" t="s">
        <v>84</v>
      </c>
      <c r="E219" s="74"/>
      <c r="F219" s="248" t="s">
        <v>415</v>
      </c>
      <c r="G219" s="74"/>
      <c r="H219" s="74"/>
      <c r="I219" s="203"/>
      <c r="J219" s="74"/>
      <c r="K219" s="74"/>
      <c r="L219" s="72"/>
      <c r="M219" s="249"/>
      <c r="N219" s="47"/>
      <c r="O219" s="47"/>
      <c r="P219" s="47"/>
      <c r="Q219" s="47"/>
      <c r="R219" s="47"/>
      <c r="S219" s="47"/>
      <c r="T219" s="95"/>
      <c r="AT219" s="23" t="s">
        <v>84</v>
      </c>
      <c r="AU219" s="23" t="s">
        <v>89</v>
      </c>
    </row>
    <row r="220" s="12" customFormat="1">
      <c r="B220" s="250"/>
      <c r="C220" s="251"/>
      <c r="D220" s="247" t="s">
        <v>160</v>
      </c>
      <c r="E220" s="252" t="s">
        <v>78</v>
      </c>
      <c r="F220" s="253" t="s">
        <v>394</v>
      </c>
      <c r="G220" s="251"/>
      <c r="H220" s="254">
        <v>3.5</v>
      </c>
      <c r="I220" s="255"/>
      <c r="J220" s="251"/>
      <c r="K220" s="251"/>
      <c r="L220" s="256"/>
      <c r="M220" s="257"/>
      <c r="N220" s="258"/>
      <c r="O220" s="258"/>
      <c r="P220" s="258"/>
      <c r="Q220" s="258"/>
      <c r="R220" s="258"/>
      <c r="S220" s="258"/>
      <c r="T220" s="259"/>
      <c r="AT220" s="260" t="s">
        <v>160</v>
      </c>
      <c r="AU220" s="260" t="s">
        <v>89</v>
      </c>
      <c r="AV220" s="12" t="s">
        <v>89</v>
      </c>
      <c r="AW220" s="12" t="s">
        <v>42</v>
      </c>
      <c r="AX220" s="12" t="s">
        <v>87</v>
      </c>
      <c r="AY220" s="260" t="s">
        <v>144</v>
      </c>
    </row>
    <row r="221" s="11" customFormat="1" ht="29.88" customHeight="1">
      <c r="B221" s="219"/>
      <c r="C221" s="220"/>
      <c r="D221" s="221" t="s">
        <v>79</v>
      </c>
      <c r="E221" s="233" t="s">
        <v>420</v>
      </c>
      <c r="F221" s="233" t="s">
        <v>421</v>
      </c>
      <c r="G221" s="220"/>
      <c r="H221" s="220"/>
      <c r="I221" s="223"/>
      <c r="J221" s="234">
        <f>BK221</f>
        <v>0</v>
      </c>
      <c r="K221" s="220"/>
      <c r="L221" s="225"/>
      <c r="M221" s="226"/>
      <c r="N221" s="227"/>
      <c r="O221" s="227"/>
      <c r="P221" s="228">
        <f>SUM(P222:P249)</f>
        <v>0</v>
      </c>
      <c r="Q221" s="227"/>
      <c r="R221" s="228">
        <f>SUM(R222:R249)</f>
        <v>3.0378000000000003</v>
      </c>
      <c r="S221" s="227"/>
      <c r="T221" s="229">
        <f>SUM(T222:T249)</f>
        <v>0</v>
      </c>
      <c r="AR221" s="230" t="s">
        <v>89</v>
      </c>
      <c r="AT221" s="231" t="s">
        <v>79</v>
      </c>
      <c r="AU221" s="231" t="s">
        <v>87</v>
      </c>
      <c r="AY221" s="230" t="s">
        <v>144</v>
      </c>
      <c r="BK221" s="232">
        <f>SUM(BK222:BK249)</f>
        <v>0</v>
      </c>
    </row>
    <row r="222" s="1" customFormat="1" ht="16.5" customHeight="1">
      <c r="B222" s="46"/>
      <c r="C222" s="235" t="s">
        <v>422</v>
      </c>
      <c r="D222" s="235" t="s">
        <v>147</v>
      </c>
      <c r="E222" s="236" t="s">
        <v>423</v>
      </c>
      <c r="F222" s="237" t="s">
        <v>424</v>
      </c>
      <c r="G222" s="238" t="s">
        <v>269</v>
      </c>
      <c r="H222" s="239">
        <v>20</v>
      </c>
      <c r="I222" s="240"/>
      <c r="J222" s="241">
        <f>ROUND(I222*H222,2)</f>
        <v>0</v>
      </c>
      <c r="K222" s="237" t="s">
        <v>151</v>
      </c>
      <c r="L222" s="72"/>
      <c r="M222" s="242" t="s">
        <v>78</v>
      </c>
      <c r="N222" s="243" t="s">
        <v>50</v>
      </c>
      <c r="O222" s="47"/>
      <c r="P222" s="244">
        <f>O222*H222</f>
        <v>0</v>
      </c>
      <c r="Q222" s="244">
        <v>0.0066400000000000001</v>
      </c>
      <c r="R222" s="244">
        <f>Q222*H222</f>
        <v>0.1328</v>
      </c>
      <c r="S222" s="244">
        <v>0</v>
      </c>
      <c r="T222" s="245">
        <f>S222*H222</f>
        <v>0</v>
      </c>
      <c r="AR222" s="23" t="s">
        <v>210</v>
      </c>
      <c r="AT222" s="23" t="s">
        <v>147</v>
      </c>
      <c r="AU222" s="23" t="s">
        <v>89</v>
      </c>
      <c r="AY222" s="23" t="s">
        <v>144</v>
      </c>
      <c r="BE222" s="246">
        <f>IF(N222="základní",J222,0)</f>
        <v>0</v>
      </c>
      <c r="BF222" s="246">
        <f>IF(N222="snížená",J222,0)</f>
        <v>0</v>
      </c>
      <c r="BG222" s="246">
        <f>IF(N222="zákl. přenesená",J222,0)</f>
        <v>0</v>
      </c>
      <c r="BH222" s="246">
        <f>IF(N222="sníž. přenesená",J222,0)</f>
        <v>0</v>
      </c>
      <c r="BI222" s="246">
        <f>IF(N222="nulová",J222,0)</f>
        <v>0</v>
      </c>
      <c r="BJ222" s="23" t="s">
        <v>87</v>
      </c>
      <c r="BK222" s="246">
        <f>ROUND(I222*H222,2)</f>
        <v>0</v>
      </c>
      <c r="BL222" s="23" t="s">
        <v>210</v>
      </c>
      <c r="BM222" s="23" t="s">
        <v>425</v>
      </c>
    </row>
    <row r="223" s="1" customFormat="1" ht="63.75" customHeight="1">
      <c r="B223" s="46"/>
      <c r="C223" s="261" t="s">
        <v>426</v>
      </c>
      <c r="D223" s="261" t="s">
        <v>163</v>
      </c>
      <c r="E223" s="262" t="s">
        <v>427</v>
      </c>
      <c r="F223" s="263" t="s">
        <v>428</v>
      </c>
      <c r="G223" s="264" t="s">
        <v>156</v>
      </c>
      <c r="H223" s="265">
        <v>15</v>
      </c>
      <c r="I223" s="266"/>
      <c r="J223" s="267">
        <f>ROUND(I223*H223,2)</f>
        <v>0</v>
      </c>
      <c r="K223" s="263" t="s">
        <v>286</v>
      </c>
      <c r="L223" s="268"/>
      <c r="M223" s="269" t="s">
        <v>78</v>
      </c>
      <c r="N223" s="270" t="s">
        <v>50</v>
      </c>
      <c r="O223" s="47"/>
      <c r="P223" s="244">
        <f>O223*H223</f>
        <v>0</v>
      </c>
      <c r="Q223" s="244">
        <v>0.17100000000000001</v>
      </c>
      <c r="R223" s="244">
        <f>Q223*H223</f>
        <v>2.5650000000000004</v>
      </c>
      <c r="S223" s="244">
        <v>0</v>
      </c>
      <c r="T223" s="245">
        <f>S223*H223</f>
        <v>0</v>
      </c>
      <c r="AR223" s="23" t="s">
        <v>281</v>
      </c>
      <c r="AT223" s="23" t="s">
        <v>163</v>
      </c>
      <c r="AU223" s="23" t="s">
        <v>89</v>
      </c>
      <c r="AY223" s="23" t="s">
        <v>144</v>
      </c>
      <c r="BE223" s="246">
        <f>IF(N223="základní",J223,0)</f>
        <v>0</v>
      </c>
      <c r="BF223" s="246">
        <f>IF(N223="snížená",J223,0)</f>
        <v>0</v>
      </c>
      <c r="BG223" s="246">
        <f>IF(N223="zákl. přenesená",J223,0)</f>
        <v>0</v>
      </c>
      <c r="BH223" s="246">
        <f>IF(N223="sníž. přenesená",J223,0)</f>
        <v>0</v>
      </c>
      <c r="BI223" s="246">
        <f>IF(N223="nulová",J223,0)</f>
        <v>0</v>
      </c>
      <c r="BJ223" s="23" t="s">
        <v>87</v>
      </c>
      <c r="BK223" s="246">
        <f>ROUND(I223*H223,2)</f>
        <v>0</v>
      </c>
      <c r="BL223" s="23" t="s">
        <v>210</v>
      </c>
      <c r="BM223" s="23" t="s">
        <v>429</v>
      </c>
    </row>
    <row r="224" s="1" customFormat="1">
      <c r="B224" s="46"/>
      <c r="C224" s="74"/>
      <c r="D224" s="247" t="s">
        <v>84</v>
      </c>
      <c r="E224" s="74"/>
      <c r="F224" s="248" t="s">
        <v>430</v>
      </c>
      <c r="G224" s="74"/>
      <c r="H224" s="74"/>
      <c r="I224" s="203"/>
      <c r="J224" s="74"/>
      <c r="K224" s="74"/>
      <c r="L224" s="72"/>
      <c r="M224" s="249"/>
      <c r="N224" s="47"/>
      <c r="O224" s="47"/>
      <c r="P224" s="47"/>
      <c r="Q224" s="47"/>
      <c r="R224" s="47"/>
      <c r="S224" s="47"/>
      <c r="T224" s="95"/>
      <c r="AT224" s="23" t="s">
        <v>84</v>
      </c>
      <c r="AU224" s="23" t="s">
        <v>89</v>
      </c>
    </row>
    <row r="225" s="1" customFormat="1" ht="63.75" customHeight="1">
      <c r="B225" s="46"/>
      <c r="C225" s="261" t="s">
        <v>431</v>
      </c>
      <c r="D225" s="261" t="s">
        <v>163</v>
      </c>
      <c r="E225" s="262" t="s">
        <v>432</v>
      </c>
      <c r="F225" s="263" t="s">
        <v>433</v>
      </c>
      <c r="G225" s="264" t="s">
        <v>156</v>
      </c>
      <c r="H225" s="265">
        <v>5</v>
      </c>
      <c r="I225" s="266"/>
      <c r="J225" s="267">
        <f>ROUND(I225*H225,2)</f>
        <v>0</v>
      </c>
      <c r="K225" s="263" t="s">
        <v>286</v>
      </c>
      <c r="L225" s="268"/>
      <c r="M225" s="269" t="s">
        <v>78</v>
      </c>
      <c r="N225" s="270" t="s">
        <v>50</v>
      </c>
      <c r="O225" s="47"/>
      <c r="P225" s="244">
        <f>O225*H225</f>
        <v>0</v>
      </c>
      <c r="Q225" s="244">
        <v>0.068000000000000005</v>
      </c>
      <c r="R225" s="244">
        <f>Q225*H225</f>
        <v>0.34000000000000002</v>
      </c>
      <c r="S225" s="244">
        <v>0</v>
      </c>
      <c r="T225" s="245">
        <f>S225*H225</f>
        <v>0</v>
      </c>
      <c r="AR225" s="23" t="s">
        <v>281</v>
      </c>
      <c r="AT225" s="23" t="s">
        <v>163</v>
      </c>
      <c r="AU225" s="23" t="s">
        <v>89</v>
      </c>
      <c r="AY225" s="23" t="s">
        <v>144</v>
      </c>
      <c r="BE225" s="246">
        <f>IF(N225="základní",J225,0)</f>
        <v>0</v>
      </c>
      <c r="BF225" s="246">
        <f>IF(N225="snížená",J225,0)</f>
        <v>0</v>
      </c>
      <c r="BG225" s="246">
        <f>IF(N225="zákl. přenesená",J225,0)</f>
        <v>0</v>
      </c>
      <c r="BH225" s="246">
        <f>IF(N225="sníž. přenesená",J225,0)</f>
        <v>0</v>
      </c>
      <c r="BI225" s="246">
        <f>IF(N225="nulová",J225,0)</f>
        <v>0</v>
      </c>
      <c r="BJ225" s="23" t="s">
        <v>87</v>
      </c>
      <c r="BK225" s="246">
        <f>ROUND(I225*H225,2)</f>
        <v>0</v>
      </c>
      <c r="BL225" s="23" t="s">
        <v>210</v>
      </c>
      <c r="BM225" s="23" t="s">
        <v>434</v>
      </c>
    </row>
    <row r="226" s="1" customFormat="1">
      <c r="B226" s="46"/>
      <c r="C226" s="74"/>
      <c r="D226" s="247" t="s">
        <v>84</v>
      </c>
      <c r="E226" s="74"/>
      <c r="F226" s="248" t="s">
        <v>435</v>
      </c>
      <c r="G226" s="74"/>
      <c r="H226" s="74"/>
      <c r="I226" s="203"/>
      <c r="J226" s="74"/>
      <c r="K226" s="74"/>
      <c r="L226" s="72"/>
      <c r="M226" s="249"/>
      <c r="N226" s="47"/>
      <c r="O226" s="47"/>
      <c r="P226" s="47"/>
      <c r="Q226" s="47"/>
      <c r="R226" s="47"/>
      <c r="S226" s="47"/>
      <c r="T226" s="95"/>
      <c r="AT226" s="23" t="s">
        <v>84</v>
      </c>
      <c r="AU226" s="23" t="s">
        <v>89</v>
      </c>
    </row>
    <row r="227" s="1" customFormat="1" ht="51" customHeight="1">
      <c r="B227" s="46"/>
      <c r="C227" s="261" t="s">
        <v>436</v>
      </c>
      <c r="D227" s="261" t="s">
        <v>163</v>
      </c>
      <c r="E227" s="262" t="s">
        <v>437</v>
      </c>
      <c r="F227" s="263" t="s">
        <v>438</v>
      </c>
      <c r="G227" s="264" t="s">
        <v>156</v>
      </c>
      <c r="H227" s="265">
        <v>15</v>
      </c>
      <c r="I227" s="266"/>
      <c r="J227" s="267">
        <f>ROUND(I227*H227,2)</f>
        <v>0</v>
      </c>
      <c r="K227" s="263" t="s">
        <v>286</v>
      </c>
      <c r="L227" s="268"/>
      <c r="M227" s="269" t="s">
        <v>78</v>
      </c>
      <c r="N227" s="270" t="s">
        <v>50</v>
      </c>
      <c r="O227" s="47"/>
      <c r="P227" s="244">
        <f>O227*H227</f>
        <v>0</v>
      </c>
      <c r="Q227" s="244">
        <v>0</v>
      </c>
      <c r="R227" s="244">
        <f>Q227*H227</f>
        <v>0</v>
      </c>
      <c r="S227" s="244">
        <v>0</v>
      </c>
      <c r="T227" s="245">
        <f>S227*H227</f>
        <v>0</v>
      </c>
      <c r="AR227" s="23" t="s">
        <v>281</v>
      </c>
      <c r="AT227" s="23" t="s">
        <v>163</v>
      </c>
      <c r="AU227" s="23" t="s">
        <v>89</v>
      </c>
      <c r="AY227" s="23" t="s">
        <v>144</v>
      </c>
      <c r="BE227" s="246">
        <f>IF(N227="základní",J227,0)</f>
        <v>0</v>
      </c>
      <c r="BF227" s="246">
        <f>IF(N227="snížená",J227,0)</f>
        <v>0</v>
      </c>
      <c r="BG227" s="246">
        <f>IF(N227="zákl. přenesená",J227,0)</f>
        <v>0</v>
      </c>
      <c r="BH227" s="246">
        <f>IF(N227="sníž. přenesená",J227,0)</f>
        <v>0</v>
      </c>
      <c r="BI227" s="246">
        <f>IF(N227="nulová",J227,0)</f>
        <v>0</v>
      </c>
      <c r="BJ227" s="23" t="s">
        <v>87</v>
      </c>
      <c r="BK227" s="246">
        <f>ROUND(I227*H227,2)</f>
        <v>0</v>
      </c>
      <c r="BL227" s="23" t="s">
        <v>210</v>
      </c>
      <c r="BM227" s="23" t="s">
        <v>439</v>
      </c>
    </row>
    <row r="228" s="1" customFormat="1" ht="51" customHeight="1">
      <c r="B228" s="46"/>
      <c r="C228" s="261" t="s">
        <v>440</v>
      </c>
      <c r="D228" s="261" t="s">
        <v>163</v>
      </c>
      <c r="E228" s="262" t="s">
        <v>441</v>
      </c>
      <c r="F228" s="263" t="s">
        <v>442</v>
      </c>
      <c r="G228" s="264" t="s">
        <v>156</v>
      </c>
      <c r="H228" s="265">
        <v>5</v>
      </c>
      <c r="I228" s="266"/>
      <c r="J228" s="267">
        <f>ROUND(I228*H228,2)</f>
        <v>0</v>
      </c>
      <c r="K228" s="263" t="s">
        <v>286</v>
      </c>
      <c r="L228" s="268"/>
      <c r="M228" s="269" t="s">
        <v>78</v>
      </c>
      <c r="N228" s="270" t="s">
        <v>50</v>
      </c>
      <c r="O228" s="47"/>
      <c r="P228" s="244">
        <f>O228*H228</f>
        <v>0</v>
      </c>
      <c r="Q228" s="244">
        <v>0</v>
      </c>
      <c r="R228" s="244">
        <f>Q228*H228</f>
        <v>0</v>
      </c>
      <c r="S228" s="244">
        <v>0</v>
      </c>
      <c r="T228" s="245">
        <f>S228*H228</f>
        <v>0</v>
      </c>
      <c r="AR228" s="23" t="s">
        <v>281</v>
      </c>
      <c r="AT228" s="23" t="s">
        <v>163</v>
      </c>
      <c r="AU228" s="23" t="s">
        <v>89</v>
      </c>
      <c r="AY228" s="23" t="s">
        <v>144</v>
      </c>
      <c r="BE228" s="246">
        <f>IF(N228="základní",J228,0)</f>
        <v>0</v>
      </c>
      <c r="BF228" s="246">
        <f>IF(N228="snížená",J228,0)</f>
        <v>0</v>
      </c>
      <c r="BG228" s="246">
        <f>IF(N228="zákl. přenesená",J228,0)</f>
        <v>0</v>
      </c>
      <c r="BH228" s="246">
        <f>IF(N228="sníž. přenesená",J228,0)</f>
        <v>0</v>
      </c>
      <c r="BI228" s="246">
        <f>IF(N228="nulová",J228,0)</f>
        <v>0</v>
      </c>
      <c r="BJ228" s="23" t="s">
        <v>87</v>
      </c>
      <c r="BK228" s="246">
        <f>ROUND(I228*H228,2)</f>
        <v>0</v>
      </c>
      <c r="BL228" s="23" t="s">
        <v>210</v>
      </c>
      <c r="BM228" s="23" t="s">
        <v>443</v>
      </c>
    </row>
    <row r="229" s="1" customFormat="1" ht="25.5" customHeight="1">
      <c r="B229" s="46"/>
      <c r="C229" s="261" t="s">
        <v>444</v>
      </c>
      <c r="D229" s="261" t="s">
        <v>163</v>
      </c>
      <c r="E229" s="262" t="s">
        <v>445</v>
      </c>
      <c r="F229" s="263" t="s">
        <v>446</v>
      </c>
      <c r="G229" s="264" t="s">
        <v>156</v>
      </c>
      <c r="H229" s="265">
        <v>35</v>
      </c>
      <c r="I229" s="266"/>
      <c r="J229" s="267">
        <f>ROUND(I229*H229,2)</f>
        <v>0</v>
      </c>
      <c r="K229" s="263" t="s">
        <v>286</v>
      </c>
      <c r="L229" s="268"/>
      <c r="M229" s="269" t="s">
        <v>78</v>
      </c>
      <c r="N229" s="270" t="s">
        <v>50</v>
      </c>
      <c r="O229" s="47"/>
      <c r="P229" s="244">
        <f>O229*H229</f>
        <v>0</v>
      </c>
      <c r="Q229" s="244">
        <v>0</v>
      </c>
      <c r="R229" s="244">
        <f>Q229*H229</f>
        <v>0</v>
      </c>
      <c r="S229" s="244">
        <v>0</v>
      </c>
      <c r="T229" s="245">
        <f>S229*H229</f>
        <v>0</v>
      </c>
      <c r="AR229" s="23" t="s">
        <v>281</v>
      </c>
      <c r="AT229" s="23" t="s">
        <v>163</v>
      </c>
      <c r="AU229" s="23" t="s">
        <v>89</v>
      </c>
      <c r="AY229" s="23" t="s">
        <v>144</v>
      </c>
      <c r="BE229" s="246">
        <f>IF(N229="základní",J229,0)</f>
        <v>0</v>
      </c>
      <c r="BF229" s="246">
        <f>IF(N229="snížená",J229,0)</f>
        <v>0</v>
      </c>
      <c r="BG229" s="246">
        <f>IF(N229="zákl. přenesená",J229,0)</f>
        <v>0</v>
      </c>
      <c r="BH229" s="246">
        <f>IF(N229="sníž. přenesená",J229,0)</f>
        <v>0</v>
      </c>
      <c r="BI229" s="246">
        <f>IF(N229="nulová",J229,0)</f>
        <v>0</v>
      </c>
      <c r="BJ229" s="23" t="s">
        <v>87</v>
      </c>
      <c r="BK229" s="246">
        <f>ROUND(I229*H229,2)</f>
        <v>0</v>
      </c>
      <c r="BL229" s="23" t="s">
        <v>210</v>
      </c>
      <c r="BM229" s="23" t="s">
        <v>447</v>
      </c>
    </row>
    <row r="230" s="1" customFormat="1">
      <c r="B230" s="46"/>
      <c r="C230" s="74"/>
      <c r="D230" s="247" t="s">
        <v>84</v>
      </c>
      <c r="E230" s="74"/>
      <c r="F230" s="248" t="s">
        <v>448</v>
      </c>
      <c r="G230" s="74"/>
      <c r="H230" s="74"/>
      <c r="I230" s="203"/>
      <c r="J230" s="74"/>
      <c r="K230" s="74"/>
      <c r="L230" s="72"/>
      <c r="M230" s="249"/>
      <c r="N230" s="47"/>
      <c r="O230" s="47"/>
      <c r="P230" s="47"/>
      <c r="Q230" s="47"/>
      <c r="R230" s="47"/>
      <c r="S230" s="47"/>
      <c r="T230" s="95"/>
      <c r="AT230" s="23" t="s">
        <v>84</v>
      </c>
      <c r="AU230" s="23" t="s">
        <v>89</v>
      </c>
    </row>
    <row r="231" s="12" customFormat="1">
      <c r="B231" s="250"/>
      <c r="C231" s="251"/>
      <c r="D231" s="247" t="s">
        <v>160</v>
      </c>
      <c r="E231" s="252" t="s">
        <v>78</v>
      </c>
      <c r="F231" s="253" t="s">
        <v>449</v>
      </c>
      <c r="G231" s="251"/>
      <c r="H231" s="254">
        <v>35</v>
      </c>
      <c r="I231" s="255"/>
      <c r="J231" s="251"/>
      <c r="K231" s="251"/>
      <c r="L231" s="256"/>
      <c r="M231" s="257"/>
      <c r="N231" s="258"/>
      <c r="O231" s="258"/>
      <c r="P231" s="258"/>
      <c r="Q231" s="258"/>
      <c r="R231" s="258"/>
      <c r="S231" s="258"/>
      <c r="T231" s="259"/>
      <c r="AT231" s="260" t="s">
        <v>160</v>
      </c>
      <c r="AU231" s="260" t="s">
        <v>89</v>
      </c>
      <c r="AV231" s="12" t="s">
        <v>89</v>
      </c>
      <c r="AW231" s="12" t="s">
        <v>42</v>
      </c>
      <c r="AX231" s="12" t="s">
        <v>87</v>
      </c>
      <c r="AY231" s="260" t="s">
        <v>144</v>
      </c>
    </row>
    <row r="232" s="1" customFormat="1" ht="16.5" customHeight="1">
      <c r="B232" s="46"/>
      <c r="C232" s="261" t="s">
        <v>450</v>
      </c>
      <c r="D232" s="261" t="s">
        <v>163</v>
      </c>
      <c r="E232" s="262" t="s">
        <v>451</v>
      </c>
      <c r="F232" s="263" t="s">
        <v>452</v>
      </c>
      <c r="G232" s="264" t="s">
        <v>156</v>
      </c>
      <c r="H232" s="265">
        <v>5</v>
      </c>
      <c r="I232" s="266"/>
      <c r="J232" s="267">
        <f>ROUND(I232*H232,2)</f>
        <v>0</v>
      </c>
      <c r="K232" s="263" t="s">
        <v>286</v>
      </c>
      <c r="L232" s="268"/>
      <c r="M232" s="269" t="s">
        <v>78</v>
      </c>
      <c r="N232" s="270" t="s">
        <v>50</v>
      </c>
      <c r="O232" s="47"/>
      <c r="P232" s="244">
        <f>O232*H232</f>
        <v>0</v>
      </c>
      <c r="Q232" s="244">
        <v>0</v>
      </c>
      <c r="R232" s="244">
        <f>Q232*H232</f>
        <v>0</v>
      </c>
      <c r="S232" s="244">
        <v>0</v>
      </c>
      <c r="T232" s="245">
        <f>S232*H232</f>
        <v>0</v>
      </c>
      <c r="AR232" s="23" t="s">
        <v>281</v>
      </c>
      <c r="AT232" s="23" t="s">
        <v>163</v>
      </c>
      <c r="AU232" s="23" t="s">
        <v>89</v>
      </c>
      <c r="AY232" s="23" t="s">
        <v>144</v>
      </c>
      <c r="BE232" s="246">
        <f>IF(N232="základní",J232,0)</f>
        <v>0</v>
      </c>
      <c r="BF232" s="246">
        <f>IF(N232="snížená",J232,0)</f>
        <v>0</v>
      </c>
      <c r="BG232" s="246">
        <f>IF(N232="zákl. přenesená",J232,0)</f>
        <v>0</v>
      </c>
      <c r="BH232" s="246">
        <f>IF(N232="sníž. přenesená",J232,0)</f>
        <v>0</v>
      </c>
      <c r="BI232" s="246">
        <f>IF(N232="nulová",J232,0)</f>
        <v>0</v>
      </c>
      <c r="BJ232" s="23" t="s">
        <v>87</v>
      </c>
      <c r="BK232" s="246">
        <f>ROUND(I232*H232,2)</f>
        <v>0</v>
      </c>
      <c r="BL232" s="23" t="s">
        <v>210</v>
      </c>
      <c r="BM232" s="23" t="s">
        <v>453</v>
      </c>
    </row>
    <row r="233" s="1" customFormat="1" ht="16.5" customHeight="1">
      <c r="B233" s="46"/>
      <c r="C233" s="261" t="s">
        <v>454</v>
      </c>
      <c r="D233" s="261" t="s">
        <v>163</v>
      </c>
      <c r="E233" s="262" t="s">
        <v>455</v>
      </c>
      <c r="F233" s="263" t="s">
        <v>456</v>
      </c>
      <c r="G233" s="264" t="s">
        <v>156</v>
      </c>
      <c r="H233" s="265">
        <v>15</v>
      </c>
      <c r="I233" s="266"/>
      <c r="J233" s="267">
        <f>ROUND(I233*H233,2)</f>
        <v>0</v>
      </c>
      <c r="K233" s="263" t="s">
        <v>286</v>
      </c>
      <c r="L233" s="268"/>
      <c r="M233" s="269" t="s">
        <v>78</v>
      </c>
      <c r="N233" s="270" t="s">
        <v>50</v>
      </c>
      <c r="O233" s="47"/>
      <c r="P233" s="244">
        <f>O233*H233</f>
        <v>0</v>
      </c>
      <c r="Q233" s="244">
        <v>0</v>
      </c>
      <c r="R233" s="244">
        <f>Q233*H233</f>
        <v>0</v>
      </c>
      <c r="S233" s="244">
        <v>0</v>
      </c>
      <c r="T233" s="245">
        <f>S233*H233</f>
        <v>0</v>
      </c>
      <c r="AR233" s="23" t="s">
        <v>281</v>
      </c>
      <c r="AT233" s="23" t="s">
        <v>163</v>
      </c>
      <c r="AU233" s="23" t="s">
        <v>89</v>
      </c>
      <c r="AY233" s="23" t="s">
        <v>144</v>
      </c>
      <c r="BE233" s="246">
        <f>IF(N233="základní",J233,0)</f>
        <v>0</v>
      </c>
      <c r="BF233" s="246">
        <f>IF(N233="snížená",J233,0)</f>
        <v>0</v>
      </c>
      <c r="BG233" s="246">
        <f>IF(N233="zákl. přenesená",J233,0)</f>
        <v>0</v>
      </c>
      <c r="BH233" s="246">
        <f>IF(N233="sníž. přenesená",J233,0)</f>
        <v>0</v>
      </c>
      <c r="BI233" s="246">
        <f>IF(N233="nulová",J233,0)</f>
        <v>0</v>
      </c>
      <c r="BJ233" s="23" t="s">
        <v>87</v>
      </c>
      <c r="BK233" s="246">
        <f>ROUND(I233*H233,2)</f>
        <v>0</v>
      </c>
      <c r="BL233" s="23" t="s">
        <v>210</v>
      </c>
      <c r="BM233" s="23" t="s">
        <v>457</v>
      </c>
    </row>
    <row r="234" s="1" customFormat="1" ht="25.5" customHeight="1">
      <c r="B234" s="46"/>
      <c r="C234" s="261" t="s">
        <v>458</v>
      </c>
      <c r="D234" s="261" t="s">
        <v>163</v>
      </c>
      <c r="E234" s="262" t="s">
        <v>459</v>
      </c>
      <c r="F234" s="263" t="s">
        <v>460</v>
      </c>
      <c r="G234" s="264" t="s">
        <v>156</v>
      </c>
      <c r="H234" s="265">
        <v>20</v>
      </c>
      <c r="I234" s="266"/>
      <c r="J234" s="267">
        <f>ROUND(I234*H234,2)</f>
        <v>0</v>
      </c>
      <c r="K234" s="263" t="s">
        <v>286</v>
      </c>
      <c r="L234" s="268"/>
      <c r="M234" s="269" t="s">
        <v>78</v>
      </c>
      <c r="N234" s="270" t="s">
        <v>50</v>
      </c>
      <c r="O234" s="47"/>
      <c r="P234" s="244">
        <f>O234*H234</f>
        <v>0</v>
      </c>
      <c r="Q234" s="244">
        <v>0</v>
      </c>
      <c r="R234" s="244">
        <f>Q234*H234</f>
        <v>0</v>
      </c>
      <c r="S234" s="244">
        <v>0</v>
      </c>
      <c r="T234" s="245">
        <f>S234*H234</f>
        <v>0</v>
      </c>
      <c r="AR234" s="23" t="s">
        <v>281</v>
      </c>
      <c r="AT234" s="23" t="s">
        <v>163</v>
      </c>
      <c r="AU234" s="23" t="s">
        <v>89</v>
      </c>
      <c r="AY234" s="23" t="s">
        <v>144</v>
      </c>
      <c r="BE234" s="246">
        <f>IF(N234="základní",J234,0)</f>
        <v>0</v>
      </c>
      <c r="BF234" s="246">
        <f>IF(N234="snížená",J234,0)</f>
        <v>0</v>
      </c>
      <c r="BG234" s="246">
        <f>IF(N234="zákl. přenesená",J234,0)</f>
        <v>0</v>
      </c>
      <c r="BH234" s="246">
        <f>IF(N234="sníž. přenesená",J234,0)</f>
        <v>0</v>
      </c>
      <c r="BI234" s="246">
        <f>IF(N234="nulová",J234,0)</f>
        <v>0</v>
      </c>
      <c r="BJ234" s="23" t="s">
        <v>87</v>
      </c>
      <c r="BK234" s="246">
        <f>ROUND(I234*H234,2)</f>
        <v>0</v>
      </c>
      <c r="BL234" s="23" t="s">
        <v>210</v>
      </c>
      <c r="BM234" s="23" t="s">
        <v>461</v>
      </c>
    </row>
    <row r="235" s="1" customFormat="1" ht="25.5" customHeight="1">
      <c r="B235" s="46"/>
      <c r="C235" s="261" t="s">
        <v>462</v>
      </c>
      <c r="D235" s="261" t="s">
        <v>163</v>
      </c>
      <c r="E235" s="262" t="s">
        <v>463</v>
      </c>
      <c r="F235" s="263" t="s">
        <v>464</v>
      </c>
      <c r="G235" s="264" t="s">
        <v>156</v>
      </c>
      <c r="H235" s="265">
        <v>20</v>
      </c>
      <c r="I235" s="266"/>
      <c r="J235" s="267">
        <f>ROUND(I235*H235,2)</f>
        <v>0</v>
      </c>
      <c r="K235" s="263" t="s">
        <v>286</v>
      </c>
      <c r="L235" s="268"/>
      <c r="M235" s="269" t="s">
        <v>78</v>
      </c>
      <c r="N235" s="270" t="s">
        <v>50</v>
      </c>
      <c r="O235" s="47"/>
      <c r="P235" s="244">
        <f>O235*H235</f>
        <v>0</v>
      </c>
      <c r="Q235" s="244">
        <v>0</v>
      </c>
      <c r="R235" s="244">
        <f>Q235*H235</f>
        <v>0</v>
      </c>
      <c r="S235" s="244">
        <v>0</v>
      </c>
      <c r="T235" s="245">
        <f>S235*H235</f>
        <v>0</v>
      </c>
      <c r="AR235" s="23" t="s">
        <v>281</v>
      </c>
      <c r="AT235" s="23" t="s">
        <v>163</v>
      </c>
      <c r="AU235" s="23" t="s">
        <v>89</v>
      </c>
      <c r="AY235" s="23" t="s">
        <v>144</v>
      </c>
      <c r="BE235" s="246">
        <f>IF(N235="základní",J235,0)</f>
        <v>0</v>
      </c>
      <c r="BF235" s="246">
        <f>IF(N235="snížená",J235,0)</f>
        <v>0</v>
      </c>
      <c r="BG235" s="246">
        <f>IF(N235="zákl. přenesená",J235,0)</f>
        <v>0</v>
      </c>
      <c r="BH235" s="246">
        <f>IF(N235="sníž. přenesená",J235,0)</f>
        <v>0</v>
      </c>
      <c r="BI235" s="246">
        <f>IF(N235="nulová",J235,0)</f>
        <v>0</v>
      </c>
      <c r="BJ235" s="23" t="s">
        <v>87</v>
      </c>
      <c r="BK235" s="246">
        <f>ROUND(I235*H235,2)</f>
        <v>0</v>
      </c>
      <c r="BL235" s="23" t="s">
        <v>210</v>
      </c>
      <c r="BM235" s="23" t="s">
        <v>465</v>
      </c>
    </row>
    <row r="236" s="1" customFormat="1" ht="25.5" customHeight="1">
      <c r="B236" s="46"/>
      <c r="C236" s="261" t="s">
        <v>466</v>
      </c>
      <c r="D236" s="261" t="s">
        <v>163</v>
      </c>
      <c r="E236" s="262" t="s">
        <v>467</v>
      </c>
      <c r="F236" s="263" t="s">
        <v>468</v>
      </c>
      <c r="G236" s="264" t="s">
        <v>156</v>
      </c>
      <c r="H236" s="265">
        <v>20</v>
      </c>
      <c r="I236" s="266"/>
      <c r="J236" s="267">
        <f>ROUND(I236*H236,2)</f>
        <v>0</v>
      </c>
      <c r="K236" s="263" t="s">
        <v>286</v>
      </c>
      <c r="L236" s="268"/>
      <c r="M236" s="269" t="s">
        <v>78</v>
      </c>
      <c r="N236" s="270" t="s">
        <v>50</v>
      </c>
      <c r="O236" s="47"/>
      <c r="P236" s="244">
        <f>O236*H236</f>
        <v>0</v>
      </c>
      <c r="Q236" s="244">
        <v>0</v>
      </c>
      <c r="R236" s="244">
        <f>Q236*H236</f>
        <v>0</v>
      </c>
      <c r="S236" s="244">
        <v>0</v>
      </c>
      <c r="T236" s="245">
        <f>S236*H236</f>
        <v>0</v>
      </c>
      <c r="AR236" s="23" t="s">
        <v>281</v>
      </c>
      <c r="AT236" s="23" t="s">
        <v>163</v>
      </c>
      <c r="AU236" s="23" t="s">
        <v>89</v>
      </c>
      <c r="AY236" s="23" t="s">
        <v>144</v>
      </c>
      <c r="BE236" s="246">
        <f>IF(N236="základní",J236,0)</f>
        <v>0</v>
      </c>
      <c r="BF236" s="246">
        <f>IF(N236="snížená",J236,0)</f>
        <v>0</v>
      </c>
      <c r="BG236" s="246">
        <f>IF(N236="zákl. přenesená",J236,0)</f>
        <v>0</v>
      </c>
      <c r="BH236" s="246">
        <f>IF(N236="sníž. přenesená",J236,0)</f>
        <v>0</v>
      </c>
      <c r="BI236" s="246">
        <f>IF(N236="nulová",J236,0)</f>
        <v>0</v>
      </c>
      <c r="BJ236" s="23" t="s">
        <v>87</v>
      </c>
      <c r="BK236" s="246">
        <f>ROUND(I236*H236,2)</f>
        <v>0</v>
      </c>
      <c r="BL236" s="23" t="s">
        <v>210</v>
      </c>
      <c r="BM236" s="23" t="s">
        <v>469</v>
      </c>
    </row>
    <row r="237" s="1" customFormat="1" ht="25.5" customHeight="1">
      <c r="B237" s="46"/>
      <c r="C237" s="261" t="s">
        <v>470</v>
      </c>
      <c r="D237" s="261" t="s">
        <v>163</v>
      </c>
      <c r="E237" s="262" t="s">
        <v>471</v>
      </c>
      <c r="F237" s="263" t="s">
        <v>472</v>
      </c>
      <c r="G237" s="264" t="s">
        <v>156</v>
      </c>
      <c r="H237" s="265">
        <v>20</v>
      </c>
      <c r="I237" s="266"/>
      <c r="J237" s="267">
        <f>ROUND(I237*H237,2)</f>
        <v>0</v>
      </c>
      <c r="K237" s="263" t="s">
        <v>286</v>
      </c>
      <c r="L237" s="268"/>
      <c r="M237" s="269" t="s">
        <v>78</v>
      </c>
      <c r="N237" s="270" t="s">
        <v>50</v>
      </c>
      <c r="O237" s="47"/>
      <c r="P237" s="244">
        <f>O237*H237</f>
        <v>0</v>
      </c>
      <c r="Q237" s="244">
        <v>0</v>
      </c>
      <c r="R237" s="244">
        <f>Q237*H237</f>
        <v>0</v>
      </c>
      <c r="S237" s="244">
        <v>0</v>
      </c>
      <c r="T237" s="245">
        <f>S237*H237</f>
        <v>0</v>
      </c>
      <c r="AR237" s="23" t="s">
        <v>281</v>
      </c>
      <c r="AT237" s="23" t="s">
        <v>163</v>
      </c>
      <c r="AU237" s="23" t="s">
        <v>89</v>
      </c>
      <c r="AY237" s="23" t="s">
        <v>144</v>
      </c>
      <c r="BE237" s="246">
        <f>IF(N237="základní",J237,0)</f>
        <v>0</v>
      </c>
      <c r="BF237" s="246">
        <f>IF(N237="snížená",J237,0)</f>
        <v>0</v>
      </c>
      <c r="BG237" s="246">
        <f>IF(N237="zákl. přenesená",J237,0)</f>
        <v>0</v>
      </c>
      <c r="BH237" s="246">
        <f>IF(N237="sníž. přenesená",J237,0)</f>
        <v>0</v>
      </c>
      <c r="BI237" s="246">
        <f>IF(N237="nulová",J237,0)</f>
        <v>0</v>
      </c>
      <c r="BJ237" s="23" t="s">
        <v>87</v>
      </c>
      <c r="BK237" s="246">
        <f>ROUND(I237*H237,2)</f>
        <v>0</v>
      </c>
      <c r="BL237" s="23" t="s">
        <v>210</v>
      </c>
      <c r="BM237" s="23" t="s">
        <v>473</v>
      </c>
    </row>
    <row r="238" s="1" customFormat="1" ht="16.5" customHeight="1">
      <c r="B238" s="46"/>
      <c r="C238" s="261" t="s">
        <v>474</v>
      </c>
      <c r="D238" s="261" t="s">
        <v>163</v>
      </c>
      <c r="E238" s="262" t="s">
        <v>475</v>
      </c>
      <c r="F238" s="263" t="s">
        <v>476</v>
      </c>
      <c r="G238" s="264" t="s">
        <v>156</v>
      </c>
      <c r="H238" s="265">
        <v>20</v>
      </c>
      <c r="I238" s="266"/>
      <c r="J238" s="267">
        <f>ROUND(I238*H238,2)</f>
        <v>0</v>
      </c>
      <c r="K238" s="263" t="s">
        <v>286</v>
      </c>
      <c r="L238" s="268"/>
      <c r="M238" s="269" t="s">
        <v>78</v>
      </c>
      <c r="N238" s="270" t="s">
        <v>50</v>
      </c>
      <c r="O238" s="47"/>
      <c r="P238" s="244">
        <f>O238*H238</f>
        <v>0</v>
      </c>
      <c r="Q238" s="244">
        <v>0</v>
      </c>
      <c r="R238" s="244">
        <f>Q238*H238</f>
        <v>0</v>
      </c>
      <c r="S238" s="244">
        <v>0</v>
      </c>
      <c r="T238" s="245">
        <f>S238*H238</f>
        <v>0</v>
      </c>
      <c r="AR238" s="23" t="s">
        <v>281</v>
      </c>
      <c r="AT238" s="23" t="s">
        <v>163</v>
      </c>
      <c r="AU238" s="23" t="s">
        <v>89</v>
      </c>
      <c r="AY238" s="23" t="s">
        <v>144</v>
      </c>
      <c r="BE238" s="246">
        <f>IF(N238="základní",J238,0)</f>
        <v>0</v>
      </c>
      <c r="BF238" s="246">
        <f>IF(N238="snížená",J238,0)</f>
        <v>0</v>
      </c>
      <c r="BG238" s="246">
        <f>IF(N238="zákl. přenesená",J238,0)</f>
        <v>0</v>
      </c>
      <c r="BH238" s="246">
        <f>IF(N238="sníž. přenesená",J238,0)</f>
        <v>0</v>
      </c>
      <c r="BI238" s="246">
        <f>IF(N238="nulová",J238,0)</f>
        <v>0</v>
      </c>
      <c r="BJ238" s="23" t="s">
        <v>87</v>
      </c>
      <c r="BK238" s="246">
        <f>ROUND(I238*H238,2)</f>
        <v>0</v>
      </c>
      <c r="BL238" s="23" t="s">
        <v>210</v>
      </c>
      <c r="BM238" s="23" t="s">
        <v>477</v>
      </c>
    </row>
    <row r="239" s="1" customFormat="1" ht="25.5" customHeight="1">
      <c r="B239" s="46"/>
      <c r="C239" s="261" t="s">
        <v>478</v>
      </c>
      <c r="D239" s="261" t="s">
        <v>163</v>
      </c>
      <c r="E239" s="262" t="s">
        <v>479</v>
      </c>
      <c r="F239" s="263" t="s">
        <v>480</v>
      </c>
      <c r="G239" s="264" t="s">
        <v>156</v>
      </c>
      <c r="H239" s="265">
        <v>20</v>
      </c>
      <c r="I239" s="266"/>
      <c r="J239" s="267">
        <f>ROUND(I239*H239,2)</f>
        <v>0</v>
      </c>
      <c r="K239" s="263" t="s">
        <v>286</v>
      </c>
      <c r="L239" s="268"/>
      <c r="M239" s="269" t="s">
        <v>78</v>
      </c>
      <c r="N239" s="270" t="s">
        <v>50</v>
      </c>
      <c r="O239" s="47"/>
      <c r="P239" s="244">
        <f>O239*H239</f>
        <v>0</v>
      </c>
      <c r="Q239" s="244">
        <v>0</v>
      </c>
      <c r="R239" s="244">
        <f>Q239*H239</f>
        <v>0</v>
      </c>
      <c r="S239" s="244">
        <v>0</v>
      </c>
      <c r="T239" s="245">
        <f>S239*H239</f>
        <v>0</v>
      </c>
      <c r="AR239" s="23" t="s">
        <v>281</v>
      </c>
      <c r="AT239" s="23" t="s">
        <v>163</v>
      </c>
      <c r="AU239" s="23" t="s">
        <v>89</v>
      </c>
      <c r="AY239" s="23" t="s">
        <v>144</v>
      </c>
      <c r="BE239" s="246">
        <f>IF(N239="základní",J239,0)</f>
        <v>0</v>
      </c>
      <c r="BF239" s="246">
        <f>IF(N239="snížená",J239,0)</f>
        <v>0</v>
      </c>
      <c r="BG239" s="246">
        <f>IF(N239="zákl. přenesená",J239,0)</f>
        <v>0</v>
      </c>
      <c r="BH239" s="246">
        <f>IF(N239="sníž. přenesená",J239,0)</f>
        <v>0</v>
      </c>
      <c r="BI239" s="246">
        <f>IF(N239="nulová",J239,0)</f>
        <v>0</v>
      </c>
      <c r="BJ239" s="23" t="s">
        <v>87</v>
      </c>
      <c r="BK239" s="246">
        <f>ROUND(I239*H239,2)</f>
        <v>0</v>
      </c>
      <c r="BL239" s="23" t="s">
        <v>210</v>
      </c>
      <c r="BM239" s="23" t="s">
        <v>481</v>
      </c>
    </row>
    <row r="240" s="1" customFormat="1" ht="38.25" customHeight="1">
      <c r="B240" s="46"/>
      <c r="C240" s="261" t="s">
        <v>482</v>
      </c>
      <c r="D240" s="261" t="s">
        <v>163</v>
      </c>
      <c r="E240" s="262" t="s">
        <v>483</v>
      </c>
      <c r="F240" s="263" t="s">
        <v>484</v>
      </c>
      <c r="G240" s="264" t="s">
        <v>156</v>
      </c>
      <c r="H240" s="265">
        <v>3</v>
      </c>
      <c r="I240" s="266"/>
      <c r="J240" s="267">
        <f>ROUND(I240*H240,2)</f>
        <v>0</v>
      </c>
      <c r="K240" s="263" t="s">
        <v>286</v>
      </c>
      <c r="L240" s="268"/>
      <c r="M240" s="269" t="s">
        <v>78</v>
      </c>
      <c r="N240" s="270" t="s">
        <v>50</v>
      </c>
      <c r="O240" s="47"/>
      <c r="P240" s="244">
        <f>O240*H240</f>
        <v>0</v>
      </c>
      <c r="Q240" s="244">
        <v>0</v>
      </c>
      <c r="R240" s="244">
        <f>Q240*H240</f>
        <v>0</v>
      </c>
      <c r="S240" s="244">
        <v>0</v>
      </c>
      <c r="T240" s="245">
        <f>S240*H240</f>
        <v>0</v>
      </c>
      <c r="AR240" s="23" t="s">
        <v>281</v>
      </c>
      <c r="AT240" s="23" t="s">
        <v>163</v>
      </c>
      <c r="AU240" s="23" t="s">
        <v>89</v>
      </c>
      <c r="AY240" s="23" t="s">
        <v>144</v>
      </c>
      <c r="BE240" s="246">
        <f>IF(N240="základní",J240,0)</f>
        <v>0</v>
      </c>
      <c r="BF240" s="246">
        <f>IF(N240="snížená",J240,0)</f>
        <v>0</v>
      </c>
      <c r="BG240" s="246">
        <f>IF(N240="zákl. přenesená",J240,0)</f>
        <v>0</v>
      </c>
      <c r="BH240" s="246">
        <f>IF(N240="sníž. přenesená",J240,0)</f>
        <v>0</v>
      </c>
      <c r="BI240" s="246">
        <f>IF(N240="nulová",J240,0)</f>
        <v>0</v>
      </c>
      <c r="BJ240" s="23" t="s">
        <v>87</v>
      </c>
      <c r="BK240" s="246">
        <f>ROUND(I240*H240,2)</f>
        <v>0</v>
      </c>
      <c r="BL240" s="23" t="s">
        <v>210</v>
      </c>
      <c r="BM240" s="23" t="s">
        <v>485</v>
      </c>
    </row>
    <row r="241" s="1" customFormat="1">
      <c r="B241" s="46"/>
      <c r="C241" s="74"/>
      <c r="D241" s="247" t="s">
        <v>84</v>
      </c>
      <c r="E241" s="74"/>
      <c r="F241" s="248" t="s">
        <v>486</v>
      </c>
      <c r="G241" s="74"/>
      <c r="H241" s="74"/>
      <c r="I241" s="203"/>
      <c r="J241" s="74"/>
      <c r="K241" s="74"/>
      <c r="L241" s="72"/>
      <c r="M241" s="249"/>
      <c r="N241" s="47"/>
      <c r="O241" s="47"/>
      <c r="P241" s="47"/>
      <c r="Q241" s="47"/>
      <c r="R241" s="47"/>
      <c r="S241" s="47"/>
      <c r="T241" s="95"/>
      <c r="AT241" s="23" t="s">
        <v>84</v>
      </c>
      <c r="AU241" s="23" t="s">
        <v>89</v>
      </c>
    </row>
    <row r="242" s="1" customFormat="1" ht="16.5" customHeight="1">
      <c r="B242" s="46"/>
      <c r="C242" s="261" t="s">
        <v>487</v>
      </c>
      <c r="D242" s="261" t="s">
        <v>163</v>
      </c>
      <c r="E242" s="262" t="s">
        <v>488</v>
      </c>
      <c r="F242" s="263" t="s">
        <v>489</v>
      </c>
      <c r="G242" s="264" t="s">
        <v>156</v>
      </c>
      <c r="H242" s="265">
        <v>6</v>
      </c>
      <c r="I242" s="266"/>
      <c r="J242" s="267">
        <f>ROUND(I242*H242,2)</f>
        <v>0</v>
      </c>
      <c r="K242" s="263" t="s">
        <v>286</v>
      </c>
      <c r="L242" s="268"/>
      <c r="M242" s="269" t="s">
        <v>78</v>
      </c>
      <c r="N242" s="270" t="s">
        <v>50</v>
      </c>
      <c r="O242" s="47"/>
      <c r="P242" s="244">
        <f>O242*H242</f>
        <v>0</v>
      </c>
      <c r="Q242" s="244">
        <v>0</v>
      </c>
      <c r="R242" s="244">
        <f>Q242*H242</f>
        <v>0</v>
      </c>
      <c r="S242" s="244">
        <v>0</v>
      </c>
      <c r="T242" s="245">
        <f>S242*H242</f>
        <v>0</v>
      </c>
      <c r="AR242" s="23" t="s">
        <v>281</v>
      </c>
      <c r="AT242" s="23" t="s">
        <v>163</v>
      </c>
      <c r="AU242" s="23" t="s">
        <v>89</v>
      </c>
      <c r="AY242" s="23" t="s">
        <v>144</v>
      </c>
      <c r="BE242" s="246">
        <f>IF(N242="základní",J242,0)</f>
        <v>0</v>
      </c>
      <c r="BF242" s="246">
        <f>IF(N242="snížená",J242,0)</f>
        <v>0</v>
      </c>
      <c r="BG242" s="246">
        <f>IF(N242="zákl. přenesená",J242,0)</f>
        <v>0</v>
      </c>
      <c r="BH242" s="246">
        <f>IF(N242="sníž. přenesená",J242,0)</f>
        <v>0</v>
      </c>
      <c r="BI242" s="246">
        <f>IF(N242="nulová",J242,0)</f>
        <v>0</v>
      </c>
      <c r="BJ242" s="23" t="s">
        <v>87</v>
      </c>
      <c r="BK242" s="246">
        <f>ROUND(I242*H242,2)</f>
        <v>0</v>
      </c>
      <c r="BL242" s="23" t="s">
        <v>210</v>
      </c>
      <c r="BM242" s="23" t="s">
        <v>490</v>
      </c>
    </row>
    <row r="243" s="1" customFormat="1" ht="16.5" customHeight="1">
      <c r="B243" s="46"/>
      <c r="C243" s="261" t="s">
        <v>491</v>
      </c>
      <c r="D243" s="261" t="s">
        <v>163</v>
      </c>
      <c r="E243" s="262" t="s">
        <v>492</v>
      </c>
      <c r="F243" s="263" t="s">
        <v>493</v>
      </c>
      <c r="G243" s="264" t="s">
        <v>156</v>
      </c>
      <c r="H243" s="265">
        <v>3</v>
      </c>
      <c r="I243" s="266"/>
      <c r="J243" s="267">
        <f>ROUND(I243*H243,2)</f>
        <v>0</v>
      </c>
      <c r="K243" s="263" t="s">
        <v>286</v>
      </c>
      <c r="L243" s="268"/>
      <c r="M243" s="269" t="s">
        <v>78</v>
      </c>
      <c r="N243" s="270" t="s">
        <v>50</v>
      </c>
      <c r="O243" s="47"/>
      <c r="P243" s="244">
        <f>O243*H243</f>
        <v>0</v>
      </c>
      <c r="Q243" s="244">
        <v>0</v>
      </c>
      <c r="R243" s="244">
        <f>Q243*H243</f>
        <v>0</v>
      </c>
      <c r="S243" s="244">
        <v>0</v>
      </c>
      <c r="T243" s="245">
        <f>S243*H243</f>
        <v>0</v>
      </c>
      <c r="AR243" s="23" t="s">
        <v>281</v>
      </c>
      <c r="AT243" s="23" t="s">
        <v>163</v>
      </c>
      <c r="AU243" s="23" t="s">
        <v>89</v>
      </c>
      <c r="AY243" s="23" t="s">
        <v>144</v>
      </c>
      <c r="BE243" s="246">
        <f>IF(N243="základní",J243,0)</f>
        <v>0</v>
      </c>
      <c r="BF243" s="246">
        <f>IF(N243="snížená",J243,0)</f>
        <v>0</v>
      </c>
      <c r="BG243" s="246">
        <f>IF(N243="zákl. přenesená",J243,0)</f>
        <v>0</v>
      </c>
      <c r="BH243" s="246">
        <f>IF(N243="sníž. přenesená",J243,0)</f>
        <v>0</v>
      </c>
      <c r="BI243" s="246">
        <f>IF(N243="nulová",J243,0)</f>
        <v>0</v>
      </c>
      <c r="BJ243" s="23" t="s">
        <v>87</v>
      </c>
      <c r="BK243" s="246">
        <f>ROUND(I243*H243,2)</f>
        <v>0</v>
      </c>
      <c r="BL243" s="23" t="s">
        <v>210</v>
      </c>
      <c r="BM243" s="23" t="s">
        <v>494</v>
      </c>
    </row>
    <row r="244" s="1" customFormat="1" ht="16.5" customHeight="1">
      <c r="B244" s="46"/>
      <c r="C244" s="235" t="s">
        <v>495</v>
      </c>
      <c r="D244" s="235" t="s">
        <v>147</v>
      </c>
      <c r="E244" s="236" t="s">
        <v>496</v>
      </c>
      <c r="F244" s="237" t="s">
        <v>497</v>
      </c>
      <c r="G244" s="238" t="s">
        <v>156</v>
      </c>
      <c r="H244" s="239">
        <v>1</v>
      </c>
      <c r="I244" s="240"/>
      <c r="J244" s="241">
        <f>ROUND(I244*H244,2)</f>
        <v>0</v>
      </c>
      <c r="K244" s="237" t="s">
        <v>286</v>
      </c>
      <c r="L244" s="72"/>
      <c r="M244" s="242" t="s">
        <v>78</v>
      </c>
      <c r="N244" s="243" t="s">
        <v>50</v>
      </c>
      <c r="O244" s="47"/>
      <c r="P244" s="244">
        <f>O244*H244</f>
        <v>0</v>
      </c>
      <c r="Q244" s="244">
        <v>0</v>
      </c>
      <c r="R244" s="244">
        <f>Q244*H244</f>
        <v>0</v>
      </c>
      <c r="S244" s="244">
        <v>0</v>
      </c>
      <c r="T244" s="245">
        <f>S244*H244</f>
        <v>0</v>
      </c>
      <c r="AR244" s="23" t="s">
        <v>210</v>
      </c>
      <c r="AT244" s="23" t="s">
        <v>147</v>
      </c>
      <c r="AU244" s="23" t="s">
        <v>89</v>
      </c>
      <c r="AY244" s="23" t="s">
        <v>144</v>
      </c>
      <c r="BE244" s="246">
        <f>IF(N244="základní",J244,0)</f>
        <v>0</v>
      </c>
      <c r="BF244" s="246">
        <f>IF(N244="snížená",J244,0)</f>
        <v>0</v>
      </c>
      <c r="BG244" s="246">
        <f>IF(N244="zákl. přenesená",J244,0)</f>
        <v>0</v>
      </c>
      <c r="BH244" s="246">
        <f>IF(N244="sníž. přenesená",J244,0)</f>
        <v>0</v>
      </c>
      <c r="BI244" s="246">
        <f>IF(N244="nulová",J244,0)</f>
        <v>0</v>
      </c>
      <c r="BJ244" s="23" t="s">
        <v>87</v>
      </c>
      <c r="BK244" s="246">
        <f>ROUND(I244*H244,2)</f>
        <v>0</v>
      </c>
      <c r="BL244" s="23" t="s">
        <v>210</v>
      </c>
      <c r="BM244" s="23" t="s">
        <v>498</v>
      </c>
    </row>
    <row r="245" s="1" customFormat="1" ht="16.5" customHeight="1">
      <c r="B245" s="46"/>
      <c r="C245" s="235" t="s">
        <v>499</v>
      </c>
      <c r="D245" s="235" t="s">
        <v>147</v>
      </c>
      <c r="E245" s="236" t="s">
        <v>500</v>
      </c>
      <c r="F245" s="237" t="s">
        <v>501</v>
      </c>
      <c r="G245" s="238" t="s">
        <v>156</v>
      </c>
      <c r="H245" s="239">
        <v>1</v>
      </c>
      <c r="I245" s="240"/>
      <c r="J245" s="241">
        <f>ROUND(I245*H245,2)</f>
        <v>0</v>
      </c>
      <c r="K245" s="237" t="s">
        <v>286</v>
      </c>
      <c r="L245" s="72"/>
      <c r="M245" s="242" t="s">
        <v>78</v>
      </c>
      <c r="N245" s="243" t="s">
        <v>50</v>
      </c>
      <c r="O245" s="47"/>
      <c r="P245" s="244">
        <f>O245*H245</f>
        <v>0</v>
      </c>
      <c r="Q245" s="244">
        <v>0</v>
      </c>
      <c r="R245" s="244">
        <f>Q245*H245</f>
        <v>0</v>
      </c>
      <c r="S245" s="244">
        <v>0</v>
      </c>
      <c r="T245" s="245">
        <f>S245*H245</f>
        <v>0</v>
      </c>
      <c r="AR245" s="23" t="s">
        <v>210</v>
      </c>
      <c r="AT245" s="23" t="s">
        <v>147</v>
      </c>
      <c r="AU245" s="23" t="s">
        <v>89</v>
      </c>
      <c r="AY245" s="23" t="s">
        <v>144</v>
      </c>
      <c r="BE245" s="246">
        <f>IF(N245="základní",J245,0)</f>
        <v>0</v>
      </c>
      <c r="BF245" s="246">
        <f>IF(N245="snížená",J245,0)</f>
        <v>0</v>
      </c>
      <c r="BG245" s="246">
        <f>IF(N245="zákl. přenesená",J245,0)</f>
        <v>0</v>
      </c>
      <c r="BH245" s="246">
        <f>IF(N245="sníž. přenesená",J245,0)</f>
        <v>0</v>
      </c>
      <c r="BI245" s="246">
        <f>IF(N245="nulová",J245,0)</f>
        <v>0</v>
      </c>
      <c r="BJ245" s="23" t="s">
        <v>87</v>
      </c>
      <c r="BK245" s="246">
        <f>ROUND(I245*H245,2)</f>
        <v>0</v>
      </c>
      <c r="BL245" s="23" t="s">
        <v>210</v>
      </c>
      <c r="BM245" s="23" t="s">
        <v>502</v>
      </c>
    </row>
    <row r="246" s="1" customFormat="1" ht="38.25" customHeight="1">
      <c r="B246" s="46"/>
      <c r="C246" s="235" t="s">
        <v>503</v>
      </c>
      <c r="D246" s="235" t="s">
        <v>147</v>
      </c>
      <c r="E246" s="236" t="s">
        <v>504</v>
      </c>
      <c r="F246" s="237" t="s">
        <v>505</v>
      </c>
      <c r="G246" s="238" t="s">
        <v>172</v>
      </c>
      <c r="H246" s="239">
        <v>3.0379999999999998</v>
      </c>
      <c r="I246" s="240"/>
      <c r="J246" s="241">
        <f>ROUND(I246*H246,2)</f>
        <v>0</v>
      </c>
      <c r="K246" s="237" t="s">
        <v>151</v>
      </c>
      <c r="L246" s="72"/>
      <c r="M246" s="242" t="s">
        <v>78</v>
      </c>
      <c r="N246" s="243" t="s">
        <v>50</v>
      </c>
      <c r="O246" s="47"/>
      <c r="P246" s="244">
        <f>O246*H246</f>
        <v>0</v>
      </c>
      <c r="Q246" s="244">
        <v>0</v>
      </c>
      <c r="R246" s="244">
        <f>Q246*H246</f>
        <v>0</v>
      </c>
      <c r="S246" s="244">
        <v>0</v>
      </c>
      <c r="T246" s="245">
        <f>S246*H246</f>
        <v>0</v>
      </c>
      <c r="AR246" s="23" t="s">
        <v>210</v>
      </c>
      <c r="AT246" s="23" t="s">
        <v>147</v>
      </c>
      <c r="AU246" s="23" t="s">
        <v>89</v>
      </c>
      <c r="AY246" s="23" t="s">
        <v>144</v>
      </c>
      <c r="BE246" s="246">
        <f>IF(N246="základní",J246,0)</f>
        <v>0</v>
      </c>
      <c r="BF246" s="246">
        <f>IF(N246="snížená",J246,0)</f>
        <v>0</v>
      </c>
      <c r="BG246" s="246">
        <f>IF(N246="zákl. přenesená",J246,0)</f>
        <v>0</v>
      </c>
      <c r="BH246" s="246">
        <f>IF(N246="sníž. přenesená",J246,0)</f>
        <v>0</v>
      </c>
      <c r="BI246" s="246">
        <f>IF(N246="nulová",J246,0)</f>
        <v>0</v>
      </c>
      <c r="BJ246" s="23" t="s">
        <v>87</v>
      </c>
      <c r="BK246" s="246">
        <f>ROUND(I246*H246,2)</f>
        <v>0</v>
      </c>
      <c r="BL246" s="23" t="s">
        <v>210</v>
      </c>
      <c r="BM246" s="23" t="s">
        <v>506</v>
      </c>
    </row>
    <row r="247" s="1" customFormat="1">
      <c r="B247" s="46"/>
      <c r="C247" s="74"/>
      <c r="D247" s="247" t="s">
        <v>158</v>
      </c>
      <c r="E247" s="74"/>
      <c r="F247" s="248" t="s">
        <v>507</v>
      </c>
      <c r="G247" s="74"/>
      <c r="H247" s="74"/>
      <c r="I247" s="203"/>
      <c r="J247" s="74"/>
      <c r="K247" s="74"/>
      <c r="L247" s="72"/>
      <c r="M247" s="249"/>
      <c r="N247" s="47"/>
      <c r="O247" s="47"/>
      <c r="P247" s="47"/>
      <c r="Q247" s="47"/>
      <c r="R247" s="47"/>
      <c r="S247" s="47"/>
      <c r="T247" s="95"/>
      <c r="AT247" s="23" t="s">
        <v>158</v>
      </c>
      <c r="AU247" s="23" t="s">
        <v>89</v>
      </c>
    </row>
    <row r="248" s="1" customFormat="1" ht="38.25" customHeight="1">
      <c r="B248" s="46"/>
      <c r="C248" s="235" t="s">
        <v>508</v>
      </c>
      <c r="D248" s="235" t="s">
        <v>147</v>
      </c>
      <c r="E248" s="236" t="s">
        <v>509</v>
      </c>
      <c r="F248" s="237" t="s">
        <v>510</v>
      </c>
      <c r="G248" s="238" t="s">
        <v>172</v>
      </c>
      <c r="H248" s="239">
        <v>3.0379999999999998</v>
      </c>
      <c r="I248" s="240"/>
      <c r="J248" s="241">
        <f>ROUND(I248*H248,2)</f>
        <v>0</v>
      </c>
      <c r="K248" s="237" t="s">
        <v>151</v>
      </c>
      <c r="L248" s="72"/>
      <c r="M248" s="242" t="s">
        <v>78</v>
      </c>
      <c r="N248" s="243" t="s">
        <v>50</v>
      </c>
      <c r="O248" s="47"/>
      <c r="P248" s="244">
        <f>O248*H248</f>
        <v>0</v>
      </c>
      <c r="Q248" s="244">
        <v>0</v>
      </c>
      <c r="R248" s="244">
        <f>Q248*H248</f>
        <v>0</v>
      </c>
      <c r="S248" s="244">
        <v>0</v>
      </c>
      <c r="T248" s="245">
        <f>S248*H248</f>
        <v>0</v>
      </c>
      <c r="AR248" s="23" t="s">
        <v>210</v>
      </c>
      <c r="AT248" s="23" t="s">
        <v>147</v>
      </c>
      <c r="AU248" s="23" t="s">
        <v>89</v>
      </c>
      <c r="AY248" s="23" t="s">
        <v>144</v>
      </c>
      <c r="BE248" s="246">
        <f>IF(N248="základní",J248,0)</f>
        <v>0</v>
      </c>
      <c r="BF248" s="246">
        <f>IF(N248="snížená",J248,0)</f>
        <v>0</v>
      </c>
      <c r="BG248" s="246">
        <f>IF(N248="zákl. přenesená",J248,0)</f>
        <v>0</v>
      </c>
      <c r="BH248" s="246">
        <f>IF(N248="sníž. přenesená",J248,0)</f>
        <v>0</v>
      </c>
      <c r="BI248" s="246">
        <f>IF(N248="nulová",J248,0)</f>
        <v>0</v>
      </c>
      <c r="BJ248" s="23" t="s">
        <v>87</v>
      </c>
      <c r="BK248" s="246">
        <f>ROUND(I248*H248,2)</f>
        <v>0</v>
      </c>
      <c r="BL248" s="23" t="s">
        <v>210</v>
      </c>
      <c r="BM248" s="23" t="s">
        <v>511</v>
      </c>
    </row>
    <row r="249" s="1" customFormat="1">
      <c r="B249" s="46"/>
      <c r="C249" s="74"/>
      <c r="D249" s="247" t="s">
        <v>158</v>
      </c>
      <c r="E249" s="74"/>
      <c r="F249" s="248" t="s">
        <v>507</v>
      </c>
      <c r="G249" s="74"/>
      <c r="H249" s="74"/>
      <c r="I249" s="203"/>
      <c r="J249" s="74"/>
      <c r="K249" s="74"/>
      <c r="L249" s="72"/>
      <c r="M249" s="249"/>
      <c r="N249" s="47"/>
      <c r="O249" s="47"/>
      <c r="P249" s="47"/>
      <c r="Q249" s="47"/>
      <c r="R249" s="47"/>
      <c r="S249" s="47"/>
      <c r="T249" s="95"/>
      <c r="AT249" s="23" t="s">
        <v>158</v>
      </c>
      <c r="AU249" s="23" t="s">
        <v>89</v>
      </c>
    </row>
    <row r="250" s="11" customFormat="1" ht="37.44" customHeight="1">
      <c r="B250" s="219"/>
      <c r="C250" s="220"/>
      <c r="D250" s="221" t="s">
        <v>79</v>
      </c>
      <c r="E250" s="222" t="s">
        <v>163</v>
      </c>
      <c r="F250" s="222" t="s">
        <v>512</v>
      </c>
      <c r="G250" s="220"/>
      <c r="H250" s="220"/>
      <c r="I250" s="223"/>
      <c r="J250" s="224">
        <f>BK250</f>
        <v>0</v>
      </c>
      <c r="K250" s="220"/>
      <c r="L250" s="225"/>
      <c r="M250" s="226"/>
      <c r="N250" s="227"/>
      <c r="O250" s="227"/>
      <c r="P250" s="228">
        <f>P251</f>
        <v>0</v>
      </c>
      <c r="Q250" s="227"/>
      <c r="R250" s="228">
        <f>R251</f>
        <v>0</v>
      </c>
      <c r="S250" s="227"/>
      <c r="T250" s="229">
        <f>T251</f>
        <v>0</v>
      </c>
      <c r="AR250" s="230" t="s">
        <v>162</v>
      </c>
      <c r="AT250" s="231" t="s">
        <v>79</v>
      </c>
      <c r="AU250" s="231" t="s">
        <v>80</v>
      </c>
      <c r="AY250" s="230" t="s">
        <v>144</v>
      </c>
      <c r="BK250" s="232">
        <f>BK251</f>
        <v>0</v>
      </c>
    </row>
    <row r="251" s="11" customFormat="1" ht="19.92" customHeight="1">
      <c r="B251" s="219"/>
      <c r="C251" s="220"/>
      <c r="D251" s="221" t="s">
        <v>79</v>
      </c>
      <c r="E251" s="233" t="s">
        <v>513</v>
      </c>
      <c r="F251" s="233" t="s">
        <v>514</v>
      </c>
      <c r="G251" s="220"/>
      <c r="H251" s="220"/>
      <c r="I251" s="223"/>
      <c r="J251" s="234">
        <f>BK251</f>
        <v>0</v>
      </c>
      <c r="K251" s="220"/>
      <c r="L251" s="225"/>
      <c r="M251" s="226"/>
      <c r="N251" s="227"/>
      <c r="O251" s="227"/>
      <c r="P251" s="228">
        <f>SUM(P252:P263)</f>
        <v>0</v>
      </c>
      <c r="Q251" s="227"/>
      <c r="R251" s="228">
        <f>SUM(R252:R263)</f>
        <v>0</v>
      </c>
      <c r="S251" s="227"/>
      <c r="T251" s="229">
        <f>SUM(T252:T263)</f>
        <v>0</v>
      </c>
      <c r="AR251" s="230" t="s">
        <v>162</v>
      </c>
      <c r="AT251" s="231" t="s">
        <v>79</v>
      </c>
      <c r="AU251" s="231" t="s">
        <v>87</v>
      </c>
      <c r="AY251" s="230" t="s">
        <v>144</v>
      </c>
      <c r="BK251" s="232">
        <f>SUM(BK252:BK263)</f>
        <v>0</v>
      </c>
    </row>
    <row r="252" s="1" customFormat="1" ht="16.5" customHeight="1">
      <c r="B252" s="46"/>
      <c r="C252" s="235" t="s">
        <v>515</v>
      </c>
      <c r="D252" s="235" t="s">
        <v>147</v>
      </c>
      <c r="E252" s="236" t="s">
        <v>516</v>
      </c>
      <c r="F252" s="237" t="s">
        <v>517</v>
      </c>
      <c r="G252" s="238" t="s">
        <v>518</v>
      </c>
      <c r="H252" s="239">
        <v>1</v>
      </c>
      <c r="I252" s="240"/>
      <c r="J252" s="241">
        <f>ROUND(I252*H252,2)</f>
        <v>0</v>
      </c>
      <c r="K252" s="237" t="s">
        <v>151</v>
      </c>
      <c r="L252" s="72"/>
      <c r="M252" s="242" t="s">
        <v>78</v>
      </c>
      <c r="N252" s="243" t="s">
        <v>50</v>
      </c>
      <c r="O252" s="47"/>
      <c r="P252" s="244">
        <f>O252*H252</f>
        <v>0</v>
      </c>
      <c r="Q252" s="244">
        <v>0</v>
      </c>
      <c r="R252" s="244">
        <f>Q252*H252</f>
        <v>0</v>
      </c>
      <c r="S252" s="244">
        <v>0</v>
      </c>
      <c r="T252" s="245">
        <f>S252*H252</f>
        <v>0</v>
      </c>
      <c r="AR252" s="23" t="s">
        <v>462</v>
      </c>
      <c r="AT252" s="23" t="s">
        <v>147</v>
      </c>
      <c r="AU252" s="23" t="s">
        <v>89</v>
      </c>
      <c r="AY252" s="23" t="s">
        <v>144</v>
      </c>
      <c r="BE252" s="246">
        <f>IF(N252="základní",J252,0)</f>
        <v>0</v>
      </c>
      <c r="BF252" s="246">
        <f>IF(N252="snížená",J252,0)</f>
        <v>0</v>
      </c>
      <c r="BG252" s="246">
        <f>IF(N252="zákl. přenesená",J252,0)</f>
        <v>0</v>
      </c>
      <c r="BH252" s="246">
        <f>IF(N252="sníž. přenesená",J252,0)</f>
        <v>0</v>
      </c>
      <c r="BI252" s="246">
        <f>IF(N252="nulová",J252,0)</f>
        <v>0</v>
      </c>
      <c r="BJ252" s="23" t="s">
        <v>87</v>
      </c>
      <c r="BK252" s="246">
        <f>ROUND(I252*H252,2)</f>
        <v>0</v>
      </c>
      <c r="BL252" s="23" t="s">
        <v>462</v>
      </c>
      <c r="BM252" s="23" t="s">
        <v>519</v>
      </c>
    </row>
    <row r="253" s="1" customFormat="1" ht="16.5" customHeight="1">
      <c r="B253" s="46"/>
      <c r="C253" s="235" t="s">
        <v>520</v>
      </c>
      <c r="D253" s="235" t="s">
        <v>147</v>
      </c>
      <c r="E253" s="236" t="s">
        <v>521</v>
      </c>
      <c r="F253" s="237" t="s">
        <v>522</v>
      </c>
      <c r="G253" s="238" t="s">
        <v>518</v>
      </c>
      <c r="H253" s="239">
        <v>1</v>
      </c>
      <c r="I253" s="240"/>
      <c r="J253" s="241">
        <f>ROUND(I253*H253,2)</f>
        <v>0</v>
      </c>
      <c r="K253" s="237" t="s">
        <v>151</v>
      </c>
      <c r="L253" s="72"/>
      <c r="M253" s="242" t="s">
        <v>78</v>
      </c>
      <c r="N253" s="243" t="s">
        <v>50</v>
      </c>
      <c r="O253" s="47"/>
      <c r="P253" s="244">
        <f>O253*H253</f>
        <v>0</v>
      </c>
      <c r="Q253" s="244">
        <v>0</v>
      </c>
      <c r="R253" s="244">
        <f>Q253*H253</f>
        <v>0</v>
      </c>
      <c r="S253" s="244">
        <v>0</v>
      </c>
      <c r="T253" s="245">
        <f>S253*H253</f>
        <v>0</v>
      </c>
      <c r="AR253" s="23" t="s">
        <v>462</v>
      </c>
      <c r="AT253" s="23" t="s">
        <v>147</v>
      </c>
      <c r="AU253" s="23" t="s">
        <v>89</v>
      </c>
      <c r="AY253" s="23" t="s">
        <v>144</v>
      </c>
      <c r="BE253" s="246">
        <f>IF(N253="základní",J253,0)</f>
        <v>0</v>
      </c>
      <c r="BF253" s="246">
        <f>IF(N253="snížená",J253,0)</f>
        <v>0</v>
      </c>
      <c r="BG253" s="246">
        <f>IF(N253="zákl. přenesená",J253,0)</f>
        <v>0</v>
      </c>
      <c r="BH253" s="246">
        <f>IF(N253="sníž. přenesená",J253,0)</f>
        <v>0</v>
      </c>
      <c r="BI253" s="246">
        <f>IF(N253="nulová",J253,0)</f>
        <v>0</v>
      </c>
      <c r="BJ253" s="23" t="s">
        <v>87</v>
      </c>
      <c r="BK253" s="246">
        <f>ROUND(I253*H253,2)</f>
        <v>0</v>
      </c>
      <c r="BL253" s="23" t="s">
        <v>462</v>
      </c>
      <c r="BM253" s="23" t="s">
        <v>523</v>
      </c>
    </row>
    <row r="254" s="1" customFormat="1" ht="16.5" customHeight="1">
      <c r="B254" s="46"/>
      <c r="C254" s="235" t="s">
        <v>524</v>
      </c>
      <c r="D254" s="235" t="s">
        <v>147</v>
      </c>
      <c r="E254" s="236" t="s">
        <v>525</v>
      </c>
      <c r="F254" s="237" t="s">
        <v>526</v>
      </c>
      <c r="G254" s="238" t="s">
        <v>518</v>
      </c>
      <c r="H254" s="239">
        <v>1</v>
      </c>
      <c r="I254" s="240"/>
      <c r="J254" s="241">
        <f>ROUND(I254*H254,2)</f>
        <v>0</v>
      </c>
      <c r="K254" s="237" t="s">
        <v>151</v>
      </c>
      <c r="L254" s="72"/>
      <c r="M254" s="242" t="s">
        <v>78</v>
      </c>
      <c r="N254" s="243" t="s">
        <v>50</v>
      </c>
      <c r="O254" s="47"/>
      <c r="P254" s="244">
        <f>O254*H254</f>
        <v>0</v>
      </c>
      <c r="Q254" s="244">
        <v>0</v>
      </c>
      <c r="R254" s="244">
        <f>Q254*H254</f>
        <v>0</v>
      </c>
      <c r="S254" s="244">
        <v>0</v>
      </c>
      <c r="T254" s="245">
        <f>S254*H254</f>
        <v>0</v>
      </c>
      <c r="AR254" s="23" t="s">
        <v>462</v>
      </c>
      <c r="AT254" s="23" t="s">
        <v>147</v>
      </c>
      <c r="AU254" s="23" t="s">
        <v>89</v>
      </c>
      <c r="AY254" s="23" t="s">
        <v>144</v>
      </c>
      <c r="BE254" s="246">
        <f>IF(N254="základní",J254,0)</f>
        <v>0</v>
      </c>
      <c r="BF254" s="246">
        <f>IF(N254="snížená",J254,0)</f>
        <v>0</v>
      </c>
      <c r="BG254" s="246">
        <f>IF(N254="zákl. přenesená",J254,0)</f>
        <v>0</v>
      </c>
      <c r="BH254" s="246">
        <f>IF(N254="sníž. přenesená",J254,0)</f>
        <v>0</v>
      </c>
      <c r="BI254" s="246">
        <f>IF(N254="nulová",J254,0)</f>
        <v>0</v>
      </c>
      <c r="BJ254" s="23" t="s">
        <v>87</v>
      </c>
      <c r="BK254" s="246">
        <f>ROUND(I254*H254,2)</f>
        <v>0</v>
      </c>
      <c r="BL254" s="23" t="s">
        <v>462</v>
      </c>
      <c r="BM254" s="23" t="s">
        <v>527</v>
      </c>
    </row>
    <row r="255" s="1" customFormat="1" ht="16.5" customHeight="1">
      <c r="B255" s="46"/>
      <c r="C255" s="235" t="s">
        <v>528</v>
      </c>
      <c r="D255" s="235" t="s">
        <v>147</v>
      </c>
      <c r="E255" s="236" t="s">
        <v>529</v>
      </c>
      <c r="F255" s="237" t="s">
        <v>530</v>
      </c>
      <c r="G255" s="238" t="s">
        <v>209</v>
      </c>
      <c r="H255" s="239">
        <v>350</v>
      </c>
      <c r="I255" s="240"/>
      <c r="J255" s="241">
        <f>ROUND(I255*H255,2)</f>
        <v>0</v>
      </c>
      <c r="K255" s="237" t="s">
        <v>151</v>
      </c>
      <c r="L255" s="72"/>
      <c r="M255" s="242" t="s">
        <v>78</v>
      </c>
      <c r="N255" s="243" t="s">
        <v>50</v>
      </c>
      <c r="O255" s="47"/>
      <c r="P255" s="244">
        <f>O255*H255</f>
        <v>0</v>
      </c>
      <c r="Q255" s="244">
        <v>0</v>
      </c>
      <c r="R255" s="244">
        <f>Q255*H255</f>
        <v>0</v>
      </c>
      <c r="S255" s="244">
        <v>0</v>
      </c>
      <c r="T255" s="245">
        <f>S255*H255</f>
        <v>0</v>
      </c>
      <c r="AR255" s="23" t="s">
        <v>462</v>
      </c>
      <c r="AT255" s="23" t="s">
        <v>147</v>
      </c>
      <c r="AU255" s="23" t="s">
        <v>89</v>
      </c>
      <c r="AY255" s="23" t="s">
        <v>144</v>
      </c>
      <c r="BE255" s="246">
        <f>IF(N255="základní",J255,0)</f>
        <v>0</v>
      </c>
      <c r="BF255" s="246">
        <f>IF(N255="snížená",J255,0)</f>
        <v>0</v>
      </c>
      <c r="BG255" s="246">
        <f>IF(N255="zákl. přenesená",J255,0)</f>
        <v>0</v>
      </c>
      <c r="BH255" s="246">
        <f>IF(N255="sníž. přenesená",J255,0)</f>
        <v>0</v>
      </c>
      <c r="BI255" s="246">
        <f>IF(N255="nulová",J255,0)</f>
        <v>0</v>
      </c>
      <c r="BJ255" s="23" t="s">
        <v>87</v>
      </c>
      <c r="BK255" s="246">
        <f>ROUND(I255*H255,2)</f>
        <v>0</v>
      </c>
      <c r="BL255" s="23" t="s">
        <v>462</v>
      </c>
      <c r="BM255" s="23" t="s">
        <v>531</v>
      </c>
    </row>
    <row r="256" s="1" customFormat="1" ht="16.5" customHeight="1">
      <c r="B256" s="46"/>
      <c r="C256" s="235" t="s">
        <v>532</v>
      </c>
      <c r="D256" s="235" t="s">
        <v>147</v>
      </c>
      <c r="E256" s="236" t="s">
        <v>533</v>
      </c>
      <c r="F256" s="237" t="s">
        <v>534</v>
      </c>
      <c r="G256" s="238" t="s">
        <v>209</v>
      </c>
      <c r="H256" s="239">
        <v>250</v>
      </c>
      <c r="I256" s="240"/>
      <c r="J256" s="241">
        <f>ROUND(I256*H256,2)</f>
        <v>0</v>
      </c>
      <c r="K256" s="237" t="s">
        <v>151</v>
      </c>
      <c r="L256" s="72"/>
      <c r="M256" s="242" t="s">
        <v>78</v>
      </c>
      <c r="N256" s="243" t="s">
        <v>50</v>
      </c>
      <c r="O256" s="47"/>
      <c r="P256" s="244">
        <f>O256*H256</f>
        <v>0</v>
      </c>
      <c r="Q256" s="244">
        <v>0</v>
      </c>
      <c r="R256" s="244">
        <f>Q256*H256</f>
        <v>0</v>
      </c>
      <c r="S256" s="244">
        <v>0</v>
      </c>
      <c r="T256" s="245">
        <f>S256*H256</f>
        <v>0</v>
      </c>
      <c r="AR256" s="23" t="s">
        <v>462</v>
      </c>
      <c r="AT256" s="23" t="s">
        <v>147</v>
      </c>
      <c r="AU256" s="23" t="s">
        <v>89</v>
      </c>
      <c r="AY256" s="23" t="s">
        <v>144</v>
      </c>
      <c r="BE256" s="246">
        <f>IF(N256="základní",J256,0)</f>
        <v>0</v>
      </c>
      <c r="BF256" s="246">
        <f>IF(N256="snížená",J256,0)</f>
        <v>0</v>
      </c>
      <c r="BG256" s="246">
        <f>IF(N256="zákl. přenesená",J256,0)</f>
        <v>0</v>
      </c>
      <c r="BH256" s="246">
        <f>IF(N256="sníž. přenesená",J256,0)</f>
        <v>0</v>
      </c>
      <c r="BI256" s="246">
        <f>IF(N256="nulová",J256,0)</f>
        <v>0</v>
      </c>
      <c r="BJ256" s="23" t="s">
        <v>87</v>
      </c>
      <c r="BK256" s="246">
        <f>ROUND(I256*H256,2)</f>
        <v>0</v>
      </c>
      <c r="BL256" s="23" t="s">
        <v>462</v>
      </c>
      <c r="BM256" s="23" t="s">
        <v>535</v>
      </c>
    </row>
    <row r="257" s="1" customFormat="1" ht="16.5" customHeight="1">
      <c r="B257" s="46"/>
      <c r="C257" s="235" t="s">
        <v>536</v>
      </c>
      <c r="D257" s="235" t="s">
        <v>147</v>
      </c>
      <c r="E257" s="236" t="s">
        <v>537</v>
      </c>
      <c r="F257" s="237" t="s">
        <v>538</v>
      </c>
      <c r="G257" s="238" t="s">
        <v>209</v>
      </c>
      <c r="H257" s="239">
        <v>35</v>
      </c>
      <c r="I257" s="240"/>
      <c r="J257" s="241">
        <f>ROUND(I257*H257,2)</f>
        <v>0</v>
      </c>
      <c r="K257" s="237" t="s">
        <v>151</v>
      </c>
      <c r="L257" s="72"/>
      <c r="M257" s="242" t="s">
        <v>78</v>
      </c>
      <c r="N257" s="243" t="s">
        <v>50</v>
      </c>
      <c r="O257" s="47"/>
      <c r="P257" s="244">
        <f>O257*H257</f>
        <v>0</v>
      </c>
      <c r="Q257" s="244">
        <v>0</v>
      </c>
      <c r="R257" s="244">
        <f>Q257*H257</f>
        <v>0</v>
      </c>
      <c r="S257" s="244">
        <v>0</v>
      </c>
      <c r="T257" s="245">
        <f>S257*H257</f>
        <v>0</v>
      </c>
      <c r="AR257" s="23" t="s">
        <v>462</v>
      </c>
      <c r="AT257" s="23" t="s">
        <v>147</v>
      </c>
      <c r="AU257" s="23" t="s">
        <v>89</v>
      </c>
      <c r="AY257" s="23" t="s">
        <v>144</v>
      </c>
      <c r="BE257" s="246">
        <f>IF(N257="základní",J257,0)</f>
        <v>0</v>
      </c>
      <c r="BF257" s="246">
        <f>IF(N257="snížená",J257,0)</f>
        <v>0</v>
      </c>
      <c r="BG257" s="246">
        <f>IF(N257="zákl. přenesená",J257,0)</f>
        <v>0</v>
      </c>
      <c r="BH257" s="246">
        <f>IF(N257="sníž. přenesená",J257,0)</f>
        <v>0</v>
      </c>
      <c r="BI257" s="246">
        <f>IF(N257="nulová",J257,0)</f>
        <v>0</v>
      </c>
      <c r="BJ257" s="23" t="s">
        <v>87</v>
      </c>
      <c r="BK257" s="246">
        <f>ROUND(I257*H257,2)</f>
        <v>0</v>
      </c>
      <c r="BL257" s="23" t="s">
        <v>462</v>
      </c>
      <c r="BM257" s="23" t="s">
        <v>539</v>
      </c>
    </row>
    <row r="258" s="1" customFormat="1" ht="16.5" customHeight="1">
      <c r="B258" s="46"/>
      <c r="C258" s="235" t="s">
        <v>540</v>
      </c>
      <c r="D258" s="235" t="s">
        <v>147</v>
      </c>
      <c r="E258" s="236" t="s">
        <v>541</v>
      </c>
      <c r="F258" s="237" t="s">
        <v>542</v>
      </c>
      <c r="G258" s="238" t="s">
        <v>209</v>
      </c>
      <c r="H258" s="239">
        <v>350</v>
      </c>
      <c r="I258" s="240"/>
      <c r="J258" s="241">
        <f>ROUND(I258*H258,2)</f>
        <v>0</v>
      </c>
      <c r="K258" s="237" t="s">
        <v>151</v>
      </c>
      <c r="L258" s="72"/>
      <c r="M258" s="242" t="s">
        <v>78</v>
      </c>
      <c r="N258" s="243" t="s">
        <v>50</v>
      </c>
      <c r="O258" s="47"/>
      <c r="P258" s="244">
        <f>O258*H258</f>
        <v>0</v>
      </c>
      <c r="Q258" s="244">
        <v>0</v>
      </c>
      <c r="R258" s="244">
        <f>Q258*H258</f>
        <v>0</v>
      </c>
      <c r="S258" s="244">
        <v>0</v>
      </c>
      <c r="T258" s="245">
        <f>S258*H258</f>
        <v>0</v>
      </c>
      <c r="AR258" s="23" t="s">
        <v>462</v>
      </c>
      <c r="AT258" s="23" t="s">
        <v>147</v>
      </c>
      <c r="AU258" s="23" t="s">
        <v>89</v>
      </c>
      <c r="AY258" s="23" t="s">
        <v>144</v>
      </c>
      <c r="BE258" s="246">
        <f>IF(N258="základní",J258,0)</f>
        <v>0</v>
      </c>
      <c r="BF258" s="246">
        <f>IF(N258="snížená",J258,0)</f>
        <v>0</v>
      </c>
      <c r="BG258" s="246">
        <f>IF(N258="zákl. přenesená",J258,0)</f>
        <v>0</v>
      </c>
      <c r="BH258" s="246">
        <f>IF(N258="sníž. přenesená",J258,0)</f>
        <v>0</v>
      </c>
      <c r="BI258" s="246">
        <f>IF(N258="nulová",J258,0)</f>
        <v>0</v>
      </c>
      <c r="BJ258" s="23" t="s">
        <v>87</v>
      </c>
      <c r="BK258" s="246">
        <f>ROUND(I258*H258,2)</f>
        <v>0</v>
      </c>
      <c r="BL258" s="23" t="s">
        <v>462</v>
      </c>
      <c r="BM258" s="23" t="s">
        <v>543</v>
      </c>
    </row>
    <row r="259" s="1" customFormat="1">
      <c r="B259" s="46"/>
      <c r="C259" s="74"/>
      <c r="D259" s="247" t="s">
        <v>158</v>
      </c>
      <c r="E259" s="74"/>
      <c r="F259" s="248" t="s">
        <v>544</v>
      </c>
      <c r="G259" s="74"/>
      <c r="H259" s="74"/>
      <c r="I259" s="203"/>
      <c r="J259" s="74"/>
      <c r="K259" s="74"/>
      <c r="L259" s="72"/>
      <c r="M259" s="249"/>
      <c r="N259" s="47"/>
      <c r="O259" s="47"/>
      <c r="P259" s="47"/>
      <c r="Q259" s="47"/>
      <c r="R259" s="47"/>
      <c r="S259" s="47"/>
      <c r="T259" s="95"/>
      <c r="AT259" s="23" t="s">
        <v>158</v>
      </c>
      <c r="AU259" s="23" t="s">
        <v>89</v>
      </c>
    </row>
    <row r="260" s="1" customFormat="1" ht="16.5" customHeight="1">
      <c r="B260" s="46"/>
      <c r="C260" s="235" t="s">
        <v>545</v>
      </c>
      <c r="D260" s="235" t="s">
        <v>147</v>
      </c>
      <c r="E260" s="236" t="s">
        <v>546</v>
      </c>
      <c r="F260" s="237" t="s">
        <v>547</v>
      </c>
      <c r="G260" s="238" t="s">
        <v>209</v>
      </c>
      <c r="H260" s="239">
        <v>250</v>
      </c>
      <c r="I260" s="240"/>
      <c r="J260" s="241">
        <f>ROUND(I260*H260,2)</f>
        <v>0</v>
      </c>
      <c r="K260" s="237" t="s">
        <v>151</v>
      </c>
      <c r="L260" s="72"/>
      <c r="M260" s="242" t="s">
        <v>78</v>
      </c>
      <c r="N260" s="243" t="s">
        <v>50</v>
      </c>
      <c r="O260" s="47"/>
      <c r="P260" s="244">
        <f>O260*H260</f>
        <v>0</v>
      </c>
      <c r="Q260" s="244">
        <v>0</v>
      </c>
      <c r="R260" s="244">
        <f>Q260*H260</f>
        <v>0</v>
      </c>
      <c r="S260" s="244">
        <v>0</v>
      </c>
      <c r="T260" s="245">
        <f>S260*H260</f>
        <v>0</v>
      </c>
      <c r="AR260" s="23" t="s">
        <v>462</v>
      </c>
      <c r="AT260" s="23" t="s">
        <v>147</v>
      </c>
      <c r="AU260" s="23" t="s">
        <v>89</v>
      </c>
      <c r="AY260" s="23" t="s">
        <v>144</v>
      </c>
      <c r="BE260" s="246">
        <f>IF(N260="základní",J260,0)</f>
        <v>0</v>
      </c>
      <c r="BF260" s="246">
        <f>IF(N260="snížená",J260,0)</f>
        <v>0</v>
      </c>
      <c r="BG260" s="246">
        <f>IF(N260="zákl. přenesená",J260,0)</f>
        <v>0</v>
      </c>
      <c r="BH260" s="246">
        <f>IF(N260="sníž. přenesená",J260,0)</f>
        <v>0</v>
      </c>
      <c r="BI260" s="246">
        <f>IF(N260="nulová",J260,0)</f>
        <v>0</v>
      </c>
      <c r="BJ260" s="23" t="s">
        <v>87</v>
      </c>
      <c r="BK260" s="246">
        <f>ROUND(I260*H260,2)</f>
        <v>0</v>
      </c>
      <c r="BL260" s="23" t="s">
        <v>462</v>
      </c>
      <c r="BM260" s="23" t="s">
        <v>548</v>
      </c>
    </row>
    <row r="261" s="1" customFormat="1">
      <c r="B261" s="46"/>
      <c r="C261" s="74"/>
      <c r="D261" s="247" t="s">
        <v>158</v>
      </c>
      <c r="E261" s="74"/>
      <c r="F261" s="248" t="s">
        <v>544</v>
      </c>
      <c r="G261" s="74"/>
      <c r="H261" s="74"/>
      <c r="I261" s="203"/>
      <c r="J261" s="74"/>
      <c r="K261" s="74"/>
      <c r="L261" s="72"/>
      <c r="M261" s="249"/>
      <c r="N261" s="47"/>
      <c r="O261" s="47"/>
      <c r="P261" s="47"/>
      <c r="Q261" s="47"/>
      <c r="R261" s="47"/>
      <c r="S261" s="47"/>
      <c r="T261" s="95"/>
      <c r="AT261" s="23" t="s">
        <v>158</v>
      </c>
      <c r="AU261" s="23" t="s">
        <v>89</v>
      </c>
    </row>
    <row r="262" s="1" customFormat="1" ht="16.5" customHeight="1">
      <c r="B262" s="46"/>
      <c r="C262" s="235" t="s">
        <v>549</v>
      </c>
      <c r="D262" s="235" t="s">
        <v>147</v>
      </c>
      <c r="E262" s="236" t="s">
        <v>550</v>
      </c>
      <c r="F262" s="237" t="s">
        <v>551</v>
      </c>
      <c r="G262" s="238" t="s">
        <v>209</v>
      </c>
      <c r="H262" s="239">
        <v>35</v>
      </c>
      <c r="I262" s="240"/>
      <c r="J262" s="241">
        <f>ROUND(I262*H262,2)</f>
        <v>0</v>
      </c>
      <c r="K262" s="237" t="s">
        <v>151</v>
      </c>
      <c r="L262" s="72"/>
      <c r="M262" s="242" t="s">
        <v>78</v>
      </c>
      <c r="N262" s="243" t="s">
        <v>50</v>
      </c>
      <c r="O262" s="47"/>
      <c r="P262" s="244">
        <f>O262*H262</f>
        <v>0</v>
      </c>
      <c r="Q262" s="244">
        <v>0</v>
      </c>
      <c r="R262" s="244">
        <f>Q262*H262</f>
        <v>0</v>
      </c>
      <c r="S262" s="244">
        <v>0</v>
      </c>
      <c r="T262" s="245">
        <f>S262*H262</f>
        <v>0</v>
      </c>
      <c r="AR262" s="23" t="s">
        <v>462</v>
      </c>
      <c r="AT262" s="23" t="s">
        <v>147</v>
      </c>
      <c r="AU262" s="23" t="s">
        <v>89</v>
      </c>
      <c r="AY262" s="23" t="s">
        <v>144</v>
      </c>
      <c r="BE262" s="246">
        <f>IF(N262="základní",J262,0)</f>
        <v>0</v>
      </c>
      <c r="BF262" s="246">
        <f>IF(N262="snížená",J262,0)</f>
        <v>0</v>
      </c>
      <c r="BG262" s="246">
        <f>IF(N262="zákl. přenesená",J262,0)</f>
        <v>0</v>
      </c>
      <c r="BH262" s="246">
        <f>IF(N262="sníž. přenesená",J262,0)</f>
        <v>0</v>
      </c>
      <c r="BI262" s="246">
        <f>IF(N262="nulová",J262,0)</f>
        <v>0</v>
      </c>
      <c r="BJ262" s="23" t="s">
        <v>87</v>
      </c>
      <c r="BK262" s="246">
        <f>ROUND(I262*H262,2)</f>
        <v>0</v>
      </c>
      <c r="BL262" s="23" t="s">
        <v>462</v>
      </c>
      <c r="BM262" s="23" t="s">
        <v>552</v>
      </c>
    </row>
    <row r="263" s="1" customFormat="1">
      <c r="B263" s="46"/>
      <c r="C263" s="74"/>
      <c r="D263" s="247" t="s">
        <v>158</v>
      </c>
      <c r="E263" s="74"/>
      <c r="F263" s="248" t="s">
        <v>544</v>
      </c>
      <c r="G263" s="74"/>
      <c r="H263" s="74"/>
      <c r="I263" s="203"/>
      <c r="J263" s="74"/>
      <c r="K263" s="74"/>
      <c r="L263" s="72"/>
      <c r="M263" s="282"/>
      <c r="N263" s="283"/>
      <c r="O263" s="283"/>
      <c r="P263" s="283"/>
      <c r="Q263" s="283"/>
      <c r="R263" s="283"/>
      <c r="S263" s="283"/>
      <c r="T263" s="284"/>
      <c r="AT263" s="23" t="s">
        <v>158</v>
      </c>
      <c r="AU263" s="23" t="s">
        <v>89</v>
      </c>
    </row>
    <row r="264" s="1" customFormat="1" ht="6.96" customHeight="1">
      <c r="B264" s="67"/>
      <c r="C264" s="68"/>
      <c r="D264" s="68"/>
      <c r="E264" s="68"/>
      <c r="F264" s="68"/>
      <c r="G264" s="68"/>
      <c r="H264" s="68"/>
      <c r="I264" s="178"/>
      <c r="J264" s="68"/>
      <c r="K264" s="68"/>
      <c r="L264" s="72"/>
    </row>
  </sheetData>
  <sheetProtection sheet="1" autoFilter="0" formatColumns="0" formatRows="0" objects="1" scenarios="1" spinCount="100000" saltValue="t5XjgzPub1NPo3M/wcw4Gg4CyrpCJ3OKljM/UYm/Q4Cdr97FwIye0UnGD5BCaXC+lPuPc70CsnMbz1FbPdZcHw==" hashValue="DaxzAKaXJ09Ev8OkLqZAfmD8K31BxGZzPqx6H69u0DGnQcJqKPWrNHeslGMSwMqcSvfu/pbgZOAwExHSTSeQIQ==" algorithmName="SHA-512" password="CC35"/>
  <autoFilter ref="C93:K263"/>
  <mergeCells count="13">
    <mergeCell ref="E7:H7"/>
    <mergeCell ref="E9:H9"/>
    <mergeCell ref="E11:H11"/>
    <mergeCell ref="E26:H26"/>
    <mergeCell ref="E47:H47"/>
    <mergeCell ref="E49:H49"/>
    <mergeCell ref="E51:H51"/>
    <mergeCell ref="J55:J56"/>
    <mergeCell ref="E82:H82"/>
    <mergeCell ref="E84:H84"/>
    <mergeCell ref="E86:H86"/>
    <mergeCell ref="G1:H1"/>
    <mergeCell ref="L2:V2"/>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49"/>
      <c r="C1" s="149"/>
      <c r="D1" s="150" t="s">
        <v>1</v>
      </c>
      <c r="E1" s="149"/>
      <c r="F1" s="151" t="s">
        <v>100</v>
      </c>
      <c r="G1" s="151" t="s">
        <v>101</v>
      </c>
      <c r="H1" s="151"/>
      <c r="I1" s="152"/>
      <c r="J1" s="151" t="s">
        <v>102</v>
      </c>
      <c r="K1" s="150" t="s">
        <v>103</v>
      </c>
      <c r="L1" s="151" t="s">
        <v>104</v>
      </c>
      <c r="M1" s="151"/>
      <c r="N1" s="151"/>
      <c r="O1" s="151"/>
      <c r="P1" s="151"/>
      <c r="Q1" s="151"/>
      <c r="R1" s="151"/>
      <c r="S1" s="151"/>
      <c r="T1" s="15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96</v>
      </c>
    </row>
    <row r="3" ht="6.96" customHeight="1">
      <c r="B3" s="24"/>
      <c r="C3" s="25"/>
      <c r="D3" s="25"/>
      <c r="E3" s="25"/>
      <c r="F3" s="25"/>
      <c r="G3" s="25"/>
      <c r="H3" s="25"/>
      <c r="I3" s="153"/>
      <c r="J3" s="25"/>
      <c r="K3" s="26"/>
      <c r="AT3" s="23" t="s">
        <v>89</v>
      </c>
    </row>
    <row r="4" ht="36.96" customHeight="1">
      <c r="B4" s="27"/>
      <c r="C4" s="28"/>
      <c r="D4" s="29" t="s">
        <v>105</v>
      </c>
      <c r="E4" s="28"/>
      <c r="F4" s="28"/>
      <c r="G4" s="28"/>
      <c r="H4" s="28"/>
      <c r="I4" s="154"/>
      <c r="J4" s="28"/>
      <c r="K4" s="30"/>
      <c r="M4" s="31" t="s">
        <v>12</v>
      </c>
      <c r="AT4" s="23" t="s">
        <v>6</v>
      </c>
    </row>
    <row r="5" ht="6.96" customHeight="1">
      <c r="B5" s="27"/>
      <c r="C5" s="28"/>
      <c r="D5" s="28"/>
      <c r="E5" s="28"/>
      <c r="F5" s="28"/>
      <c r="G5" s="28"/>
      <c r="H5" s="28"/>
      <c r="I5" s="154"/>
      <c r="J5" s="28"/>
      <c r="K5" s="30"/>
    </row>
    <row r="6">
      <c r="B6" s="27"/>
      <c r="C6" s="28"/>
      <c r="D6" s="39" t="s">
        <v>18</v>
      </c>
      <c r="E6" s="28"/>
      <c r="F6" s="28"/>
      <c r="G6" s="28"/>
      <c r="H6" s="28"/>
      <c r="I6" s="154"/>
      <c r="J6" s="28"/>
      <c r="K6" s="30"/>
    </row>
    <row r="7" ht="16.5" customHeight="1">
      <c r="B7" s="27"/>
      <c r="C7" s="28"/>
      <c r="D7" s="28"/>
      <c r="E7" s="155" t="str">
        <f>'Rekapitulace stavby'!K6</f>
        <v>Energetické úspory výrobních hal I, II, III - BOHEMIA RINGS s.r.o. - Vytápění</v>
      </c>
      <c r="F7" s="39"/>
      <c r="G7" s="39"/>
      <c r="H7" s="39"/>
      <c r="I7" s="154"/>
      <c r="J7" s="28"/>
      <c r="K7" s="30"/>
    </row>
    <row r="8">
      <c r="B8" s="27"/>
      <c r="C8" s="28"/>
      <c r="D8" s="39" t="s">
        <v>106</v>
      </c>
      <c r="E8" s="28"/>
      <c r="F8" s="28"/>
      <c r="G8" s="28"/>
      <c r="H8" s="28"/>
      <c r="I8" s="154"/>
      <c r="J8" s="28"/>
      <c r="K8" s="30"/>
    </row>
    <row r="9" s="1" customFormat="1" ht="16.5" customHeight="1">
      <c r="B9" s="46"/>
      <c r="C9" s="47"/>
      <c r="D9" s="47"/>
      <c r="E9" s="155" t="s">
        <v>107</v>
      </c>
      <c r="F9" s="47"/>
      <c r="G9" s="47"/>
      <c r="H9" s="47"/>
      <c r="I9" s="156"/>
      <c r="J9" s="47"/>
      <c r="K9" s="51"/>
    </row>
    <row r="10" s="1" customFormat="1">
      <c r="B10" s="46"/>
      <c r="C10" s="47"/>
      <c r="D10" s="39" t="s">
        <v>108</v>
      </c>
      <c r="E10" s="47"/>
      <c r="F10" s="47"/>
      <c r="G10" s="47"/>
      <c r="H10" s="47"/>
      <c r="I10" s="156"/>
      <c r="J10" s="47"/>
      <c r="K10" s="51"/>
    </row>
    <row r="11" s="1" customFormat="1" ht="36.96" customHeight="1">
      <c r="B11" s="46"/>
      <c r="C11" s="47"/>
      <c r="D11" s="47"/>
      <c r="E11" s="157" t="s">
        <v>553</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39" t="s">
        <v>20</v>
      </c>
      <c r="E13" s="47"/>
      <c r="F13" s="34" t="s">
        <v>78</v>
      </c>
      <c r="G13" s="47"/>
      <c r="H13" s="47"/>
      <c r="I13" s="158" t="s">
        <v>22</v>
      </c>
      <c r="J13" s="34" t="s">
        <v>78</v>
      </c>
      <c r="K13" s="51"/>
    </row>
    <row r="14" s="1" customFormat="1" ht="14.4" customHeight="1">
      <c r="B14" s="46"/>
      <c r="C14" s="47"/>
      <c r="D14" s="39" t="s">
        <v>24</v>
      </c>
      <c r="E14" s="47"/>
      <c r="F14" s="34" t="s">
        <v>25</v>
      </c>
      <c r="G14" s="47"/>
      <c r="H14" s="47"/>
      <c r="I14" s="158" t="s">
        <v>26</v>
      </c>
      <c r="J14" s="159" t="str">
        <f>'Rekapitulace stavby'!AN8</f>
        <v>3. 10. 2019</v>
      </c>
      <c r="K14" s="51"/>
    </row>
    <row r="15" s="1" customFormat="1" ht="10.8" customHeight="1">
      <c r="B15" s="46"/>
      <c r="C15" s="47"/>
      <c r="D15" s="47"/>
      <c r="E15" s="47"/>
      <c r="F15" s="47"/>
      <c r="G15" s="47"/>
      <c r="H15" s="47"/>
      <c r="I15" s="156"/>
      <c r="J15" s="47"/>
      <c r="K15" s="51"/>
    </row>
    <row r="16" s="1" customFormat="1" ht="14.4" customHeight="1">
      <c r="B16" s="46"/>
      <c r="C16" s="47"/>
      <c r="D16" s="39" t="s">
        <v>30</v>
      </c>
      <c r="E16" s="47"/>
      <c r="F16" s="47"/>
      <c r="G16" s="47"/>
      <c r="H16" s="47"/>
      <c r="I16" s="158" t="s">
        <v>31</v>
      </c>
      <c r="J16" s="34" t="s">
        <v>32</v>
      </c>
      <c r="K16" s="51"/>
    </row>
    <row r="17" s="1" customFormat="1" ht="18" customHeight="1">
      <c r="B17" s="46"/>
      <c r="C17" s="47"/>
      <c r="D17" s="47"/>
      <c r="E17" s="34" t="s">
        <v>33</v>
      </c>
      <c r="F17" s="47"/>
      <c r="G17" s="47"/>
      <c r="H17" s="47"/>
      <c r="I17" s="158" t="s">
        <v>34</v>
      </c>
      <c r="J17" s="34" t="s">
        <v>35</v>
      </c>
      <c r="K17" s="51"/>
    </row>
    <row r="18" s="1" customFormat="1" ht="6.96" customHeight="1">
      <c r="B18" s="46"/>
      <c r="C18" s="47"/>
      <c r="D18" s="47"/>
      <c r="E18" s="47"/>
      <c r="F18" s="47"/>
      <c r="G18" s="47"/>
      <c r="H18" s="47"/>
      <c r="I18" s="156"/>
      <c r="J18" s="47"/>
      <c r="K18" s="51"/>
    </row>
    <row r="19" s="1" customFormat="1" ht="14.4" customHeight="1">
      <c r="B19" s="46"/>
      <c r="C19" s="47"/>
      <c r="D19" s="39" t="s">
        <v>36</v>
      </c>
      <c r="E19" s="47"/>
      <c r="F19" s="47"/>
      <c r="G19" s="47"/>
      <c r="H19" s="47"/>
      <c r="I19" s="158" t="s">
        <v>31</v>
      </c>
      <c r="J19" s="34" t="str">
        <f>IF('Rekapitulace stavby'!AN13="Vyplň údaj","",IF('Rekapitulace stavby'!AN13="","",'Rekapitulace stavby'!AN13))</f>
        <v/>
      </c>
      <c r="K19" s="51"/>
    </row>
    <row r="20" s="1" customFormat="1" ht="18" customHeight="1">
      <c r="B20" s="46"/>
      <c r="C20" s="47"/>
      <c r="D20" s="47"/>
      <c r="E20" s="34" t="str">
        <f>IF('Rekapitulace stavby'!E14="Vyplň údaj","",IF('Rekapitulace stavby'!E14="","",'Rekapitulace stavby'!E14))</f>
        <v/>
      </c>
      <c r="F20" s="47"/>
      <c r="G20" s="47"/>
      <c r="H20" s="47"/>
      <c r="I20" s="158" t="s">
        <v>34</v>
      </c>
      <c r="J20" s="34"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39" t="s">
        <v>38</v>
      </c>
      <c r="E22" s="47"/>
      <c r="F22" s="47"/>
      <c r="G22" s="47"/>
      <c r="H22" s="47"/>
      <c r="I22" s="158" t="s">
        <v>31</v>
      </c>
      <c r="J22" s="34" t="s">
        <v>554</v>
      </c>
      <c r="K22" s="51"/>
    </row>
    <row r="23" s="1" customFormat="1" ht="18" customHeight="1">
      <c r="B23" s="46"/>
      <c r="C23" s="47"/>
      <c r="D23" s="47"/>
      <c r="E23" s="34" t="s">
        <v>555</v>
      </c>
      <c r="F23" s="47"/>
      <c r="G23" s="47"/>
      <c r="H23" s="47"/>
      <c r="I23" s="158" t="s">
        <v>34</v>
      </c>
      <c r="J23" s="34" t="s">
        <v>78</v>
      </c>
      <c r="K23" s="51"/>
    </row>
    <row r="24" s="1" customFormat="1" ht="6.96" customHeight="1">
      <c r="B24" s="46"/>
      <c r="C24" s="47"/>
      <c r="D24" s="47"/>
      <c r="E24" s="47"/>
      <c r="F24" s="47"/>
      <c r="G24" s="47"/>
      <c r="H24" s="47"/>
      <c r="I24" s="156"/>
      <c r="J24" s="47"/>
      <c r="K24" s="51"/>
    </row>
    <row r="25" s="1" customFormat="1" ht="14.4" customHeight="1">
      <c r="B25" s="46"/>
      <c r="C25" s="47"/>
      <c r="D25" s="39" t="s">
        <v>43</v>
      </c>
      <c r="E25" s="47"/>
      <c r="F25" s="47"/>
      <c r="G25" s="47"/>
      <c r="H25" s="47"/>
      <c r="I25" s="156"/>
      <c r="J25" s="47"/>
      <c r="K25" s="51"/>
    </row>
    <row r="26" s="7" customFormat="1" ht="99.75" customHeight="1">
      <c r="B26" s="160"/>
      <c r="C26" s="161"/>
      <c r="D26" s="161"/>
      <c r="E26" s="44" t="s">
        <v>110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45</v>
      </c>
      <c r="E29" s="47"/>
      <c r="F29" s="47"/>
      <c r="G29" s="47"/>
      <c r="H29" s="47"/>
      <c r="I29" s="156"/>
      <c r="J29" s="167">
        <f>ROUND(J87,2)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47</v>
      </c>
      <c r="G31" s="47"/>
      <c r="H31" s="47"/>
      <c r="I31" s="168" t="s">
        <v>46</v>
      </c>
      <c r="J31" s="52" t="s">
        <v>48</v>
      </c>
      <c r="K31" s="51"/>
    </row>
    <row r="32" s="1" customFormat="1" ht="14.4" customHeight="1">
      <c r="B32" s="46"/>
      <c r="C32" s="47"/>
      <c r="D32" s="55" t="s">
        <v>49</v>
      </c>
      <c r="E32" s="55" t="s">
        <v>50</v>
      </c>
      <c r="F32" s="169">
        <f>ROUND(SUM(BE87:BE116), 2)</f>
        <v>0</v>
      </c>
      <c r="G32" s="47"/>
      <c r="H32" s="47"/>
      <c r="I32" s="170">
        <v>0.20999999999999999</v>
      </c>
      <c r="J32" s="169">
        <f>ROUND(ROUND((SUM(BE87:BE116)), 2)*I32, 2)</f>
        <v>0</v>
      </c>
      <c r="K32" s="51"/>
    </row>
    <row r="33" s="1" customFormat="1" ht="14.4" customHeight="1">
      <c r="B33" s="46"/>
      <c r="C33" s="47"/>
      <c r="D33" s="47"/>
      <c r="E33" s="55" t="s">
        <v>51</v>
      </c>
      <c r="F33" s="169">
        <f>ROUND(SUM(BF87:BF116), 2)</f>
        <v>0</v>
      </c>
      <c r="G33" s="47"/>
      <c r="H33" s="47"/>
      <c r="I33" s="170">
        <v>0.14999999999999999</v>
      </c>
      <c r="J33" s="169">
        <f>ROUND(ROUND((SUM(BF87:BF116)), 2)*I33, 2)</f>
        <v>0</v>
      </c>
      <c r="K33" s="51"/>
    </row>
    <row r="34" hidden="1" s="1" customFormat="1" ht="14.4" customHeight="1">
      <c r="B34" s="46"/>
      <c r="C34" s="47"/>
      <c r="D34" s="47"/>
      <c r="E34" s="55" t="s">
        <v>52</v>
      </c>
      <c r="F34" s="169">
        <f>ROUND(SUM(BG87:BG116), 2)</f>
        <v>0</v>
      </c>
      <c r="G34" s="47"/>
      <c r="H34" s="47"/>
      <c r="I34" s="170">
        <v>0.20999999999999999</v>
      </c>
      <c r="J34" s="169">
        <v>0</v>
      </c>
      <c r="K34" s="51"/>
    </row>
    <row r="35" hidden="1" s="1" customFormat="1" ht="14.4" customHeight="1">
      <c r="B35" s="46"/>
      <c r="C35" s="47"/>
      <c r="D35" s="47"/>
      <c r="E35" s="55" t="s">
        <v>53</v>
      </c>
      <c r="F35" s="169">
        <f>ROUND(SUM(BH87:BH116), 2)</f>
        <v>0</v>
      </c>
      <c r="G35" s="47"/>
      <c r="H35" s="47"/>
      <c r="I35" s="170">
        <v>0.14999999999999999</v>
      </c>
      <c r="J35" s="169">
        <v>0</v>
      </c>
      <c r="K35" s="51"/>
    </row>
    <row r="36" hidden="1" s="1" customFormat="1" ht="14.4" customHeight="1">
      <c r="B36" s="46"/>
      <c r="C36" s="47"/>
      <c r="D36" s="47"/>
      <c r="E36" s="55" t="s">
        <v>54</v>
      </c>
      <c r="F36" s="169">
        <f>ROUND(SUM(BI87:BI116),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55</v>
      </c>
      <c r="E38" s="98"/>
      <c r="F38" s="98"/>
      <c r="G38" s="173" t="s">
        <v>56</v>
      </c>
      <c r="H38" s="174" t="s">
        <v>57</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29" t="s">
        <v>111</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39" t="s">
        <v>18</v>
      </c>
      <c r="D46" s="47"/>
      <c r="E46" s="47"/>
      <c r="F46" s="47"/>
      <c r="G46" s="47"/>
      <c r="H46" s="47"/>
      <c r="I46" s="156"/>
      <c r="J46" s="47"/>
      <c r="K46" s="51"/>
    </row>
    <row r="47" s="1" customFormat="1" ht="16.5" customHeight="1">
      <c r="B47" s="46"/>
      <c r="C47" s="47"/>
      <c r="D47" s="47"/>
      <c r="E47" s="155" t="str">
        <f>E7</f>
        <v>Energetické úspory výrobních hal I, II, III - BOHEMIA RINGS s.r.o. - Vytápění</v>
      </c>
      <c r="F47" s="39"/>
      <c r="G47" s="39"/>
      <c r="H47" s="39"/>
      <c r="I47" s="156"/>
      <c r="J47" s="47"/>
      <c r="K47" s="51"/>
    </row>
    <row r="48">
      <c r="B48" s="27"/>
      <c r="C48" s="39" t="s">
        <v>106</v>
      </c>
      <c r="D48" s="28"/>
      <c r="E48" s="28"/>
      <c r="F48" s="28"/>
      <c r="G48" s="28"/>
      <c r="H48" s="28"/>
      <c r="I48" s="154"/>
      <c r="J48" s="28"/>
      <c r="K48" s="30"/>
    </row>
    <row r="49" s="1" customFormat="1" ht="16.5" customHeight="1">
      <c r="B49" s="46"/>
      <c r="C49" s="47"/>
      <c r="D49" s="47"/>
      <c r="E49" s="155" t="s">
        <v>107</v>
      </c>
      <c r="F49" s="47"/>
      <c r="G49" s="47"/>
      <c r="H49" s="47"/>
      <c r="I49" s="156"/>
      <c r="J49" s="47"/>
      <c r="K49" s="51"/>
    </row>
    <row r="50" s="1" customFormat="1" ht="14.4" customHeight="1">
      <c r="B50" s="46"/>
      <c r="C50" s="39" t="s">
        <v>108</v>
      </c>
      <c r="D50" s="47"/>
      <c r="E50" s="47"/>
      <c r="F50" s="47"/>
      <c r="G50" s="47"/>
      <c r="H50" s="47"/>
      <c r="I50" s="156"/>
      <c r="J50" s="47"/>
      <c r="K50" s="51"/>
    </row>
    <row r="51" s="1" customFormat="1" ht="17.25" customHeight="1">
      <c r="B51" s="46"/>
      <c r="C51" s="47"/>
      <c r="D51" s="47"/>
      <c r="E51" s="157" t="str">
        <f>E11</f>
        <v>P.2 - Elektroinstalace</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39" t="s">
        <v>24</v>
      </c>
      <c r="D53" s="47"/>
      <c r="E53" s="47"/>
      <c r="F53" s="34" t="str">
        <f>F14</f>
        <v>Zámrsk</v>
      </c>
      <c r="G53" s="47"/>
      <c r="H53" s="47"/>
      <c r="I53" s="158" t="s">
        <v>26</v>
      </c>
      <c r="J53" s="159" t="str">
        <f>IF(J14="","",J14)</f>
        <v>3. 10. 2019</v>
      </c>
      <c r="K53" s="51"/>
    </row>
    <row r="54" s="1" customFormat="1" ht="6.96" customHeight="1">
      <c r="B54" s="46"/>
      <c r="C54" s="47"/>
      <c r="D54" s="47"/>
      <c r="E54" s="47"/>
      <c r="F54" s="47"/>
      <c r="G54" s="47"/>
      <c r="H54" s="47"/>
      <c r="I54" s="156"/>
      <c r="J54" s="47"/>
      <c r="K54" s="51"/>
    </row>
    <row r="55" s="1" customFormat="1">
      <c r="B55" s="46"/>
      <c r="C55" s="39" t="s">
        <v>30</v>
      </c>
      <c r="D55" s="47"/>
      <c r="E55" s="47"/>
      <c r="F55" s="34" t="str">
        <f>E17</f>
        <v>BOHEMIA RINGS s.r.o, č. p. 10, 565 43 Zámrsk</v>
      </c>
      <c r="G55" s="47"/>
      <c r="H55" s="47"/>
      <c r="I55" s="158" t="s">
        <v>38</v>
      </c>
      <c r="J55" s="44" t="str">
        <f>E23</f>
        <v>Vladimír Loučný, Kežmarská 529, 563 01 Lanškroun</v>
      </c>
      <c r="K55" s="51"/>
    </row>
    <row r="56" s="1" customFormat="1" ht="14.4" customHeight="1">
      <c r="B56" s="46"/>
      <c r="C56" s="39" t="s">
        <v>36</v>
      </c>
      <c r="D56" s="47"/>
      <c r="E56" s="47"/>
      <c r="F56" s="34"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112</v>
      </c>
      <c r="D58" s="171"/>
      <c r="E58" s="171"/>
      <c r="F58" s="171"/>
      <c r="G58" s="171"/>
      <c r="H58" s="171"/>
      <c r="I58" s="185"/>
      <c r="J58" s="186" t="s">
        <v>113</v>
      </c>
      <c r="K58" s="187"/>
    </row>
    <row r="59" s="1" customFormat="1" ht="10.32" customHeight="1">
      <c r="B59" s="46"/>
      <c r="C59" s="47"/>
      <c r="D59" s="47"/>
      <c r="E59" s="47"/>
      <c r="F59" s="47"/>
      <c r="G59" s="47"/>
      <c r="H59" s="47"/>
      <c r="I59" s="156"/>
      <c r="J59" s="47"/>
      <c r="K59" s="51"/>
    </row>
    <row r="60" s="1" customFormat="1" ht="29.28" customHeight="1">
      <c r="B60" s="46"/>
      <c r="C60" s="188" t="s">
        <v>114</v>
      </c>
      <c r="D60" s="47"/>
      <c r="E60" s="47"/>
      <c r="F60" s="47"/>
      <c r="G60" s="47"/>
      <c r="H60" s="47"/>
      <c r="I60" s="156"/>
      <c r="J60" s="167">
        <f>J87</f>
        <v>0</v>
      </c>
      <c r="K60" s="51"/>
      <c r="AU60" s="23" t="s">
        <v>115</v>
      </c>
    </row>
    <row r="61" s="8" customFormat="1" ht="24.96" customHeight="1">
      <c r="B61" s="189"/>
      <c r="C61" s="190"/>
      <c r="D61" s="191" t="s">
        <v>556</v>
      </c>
      <c r="E61" s="192"/>
      <c r="F61" s="192"/>
      <c r="G61" s="192"/>
      <c r="H61" s="192"/>
      <c r="I61" s="193"/>
      <c r="J61" s="194">
        <f>J88</f>
        <v>0</v>
      </c>
      <c r="K61" s="195"/>
    </row>
    <row r="62" s="8" customFormat="1" ht="24.96" customHeight="1">
      <c r="B62" s="189"/>
      <c r="C62" s="190"/>
      <c r="D62" s="191" t="s">
        <v>557</v>
      </c>
      <c r="E62" s="192"/>
      <c r="F62" s="192"/>
      <c r="G62" s="192"/>
      <c r="H62" s="192"/>
      <c r="I62" s="193"/>
      <c r="J62" s="194">
        <f>J100</f>
        <v>0</v>
      </c>
      <c r="K62" s="195"/>
    </row>
    <row r="63" s="8" customFormat="1" ht="24.96" customHeight="1">
      <c r="B63" s="189"/>
      <c r="C63" s="190"/>
      <c r="D63" s="191" t="s">
        <v>558</v>
      </c>
      <c r="E63" s="192"/>
      <c r="F63" s="192"/>
      <c r="G63" s="192"/>
      <c r="H63" s="192"/>
      <c r="I63" s="193"/>
      <c r="J63" s="194">
        <f>J102</f>
        <v>0</v>
      </c>
      <c r="K63" s="195"/>
    </row>
    <row r="64" s="8" customFormat="1" ht="24.96" customHeight="1">
      <c r="B64" s="189"/>
      <c r="C64" s="190"/>
      <c r="D64" s="191" t="s">
        <v>559</v>
      </c>
      <c r="E64" s="192"/>
      <c r="F64" s="192"/>
      <c r="G64" s="192"/>
      <c r="H64" s="192"/>
      <c r="I64" s="193"/>
      <c r="J64" s="194">
        <f>J110</f>
        <v>0</v>
      </c>
      <c r="K64" s="195"/>
    </row>
    <row r="65" s="8" customFormat="1" ht="24.96" customHeight="1">
      <c r="B65" s="189"/>
      <c r="C65" s="190"/>
      <c r="D65" s="191" t="s">
        <v>560</v>
      </c>
      <c r="E65" s="192"/>
      <c r="F65" s="192"/>
      <c r="G65" s="192"/>
      <c r="H65" s="192"/>
      <c r="I65" s="193"/>
      <c r="J65" s="194">
        <f>J113</f>
        <v>0</v>
      </c>
      <c r="K65" s="195"/>
    </row>
    <row r="66" s="1" customFormat="1" ht="21.84" customHeight="1">
      <c r="B66" s="46"/>
      <c r="C66" s="47"/>
      <c r="D66" s="47"/>
      <c r="E66" s="47"/>
      <c r="F66" s="47"/>
      <c r="G66" s="47"/>
      <c r="H66" s="47"/>
      <c r="I66" s="156"/>
      <c r="J66" s="47"/>
      <c r="K66" s="51"/>
    </row>
    <row r="67" s="1" customFormat="1" ht="6.96" customHeight="1">
      <c r="B67" s="67"/>
      <c r="C67" s="68"/>
      <c r="D67" s="68"/>
      <c r="E67" s="68"/>
      <c r="F67" s="68"/>
      <c r="G67" s="68"/>
      <c r="H67" s="68"/>
      <c r="I67" s="178"/>
      <c r="J67" s="68"/>
      <c r="K67" s="69"/>
    </row>
    <row r="71" s="1" customFormat="1" ht="6.96" customHeight="1">
      <c r="B71" s="70"/>
      <c r="C71" s="71"/>
      <c r="D71" s="71"/>
      <c r="E71" s="71"/>
      <c r="F71" s="71"/>
      <c r="G71" s="71"/>
      <c r="H71" s="71"/>
      <c r="I71" s="181"/>
      <c r="J71" s="71"/>
      <c r="K71" s="71"/>
      <c r="L71" s="72"/>
    </row>
    <row r="72" s="1" customFormat="1" ht="36.96" customHeight="1">
      <c r="B72" s="46"/>
      <c r="C72" s="73" t="s">
        <v>128</v>
      </c>
      <c r="D72" s="74"/>
      <c r="E72" s="74"/>
      <c r="F72" s="74"/>
      <c r="G72" s="74"/>
      <c r="H72" s="74"/>
      <c r="I72" s="203"/>
      <c r="J72" s="74"/>
      <c r="K72" s="74"/>
      <c r="L72" s="72"/>
    </row>
    <row r="73" s="1" customFormat="1" ht="6.96" customHeight="1">
      <c r="B73" s="46"/>
      <c r="C73" s="74"/>
      <c r="D73" s="74"/>
      <c r="E73" s="74"/>
      <c r="F73" s="74"/>
      <c r="G73" s="74"/>
      <c r="H73" s="74"/>
      <c r="I73" s="203"/>
      <c r="J73" s="74"/>
      <c r="K73" s="74"/>
      <c r="L73" s="72"/>
    </row>
    <row r="74" s="1" customFormat="1" ht="14.4" customHeight="1">
      <c r="B74" s="46"/>
      <c r="C74" s="76" t="s">
        <v>18</v>
      </c>
      <c r="D74" s="74"/>
      <c r="E74" s="74"/>
      <c r="F74" s="74"/>
      <c r="G74" s="74"/>
      <c r="H74" s="74"/>
      <c r="I74" s="203"/>
      <c r="J74" s="74"/>
      <c r="K74" s="74"/>
      <c r="L74" s="72"/>
    </row>
    <row r="75" s="1" customFormat="1" ht="16.5" customHeight="1">
      <c r="B75" s="46"/>
      <c r="C75" s="74"/>
      <c r="D75" s="74"/>
      <c r="E75" s="204" t="str">
        <f>E7</f>
        <v>Energetické úspory výrobních hal I, II, III - BOHEMIA RINGS s.r.o. - Vytápění</v>
      </c>
      <c r="F75" s="76"/>
      <c r="G75" s="76"/>
      <c r="H75" s="76"/>
      <c r="I75" s="203"/>
      <c r="J75" s="74"/>
      <c r="K75" s="74"/>
      <c r="L75" s="72"/>
    </row>
    <row r="76">
      <c r="B76" s="27"/>
      <c r="C76" s="76" t="s">
        <v>106</v>
      </c>
      <c r="D76" s="205"/>
      <c r="E76" s="205"/>
      <c r="F76" s="205"/>
      <c r="G76" s="205"/>
      <c r="H76" s="205"/>
      <c r="I76" s="148"/>
      <c r="J76" s="205"/>
      <c r="K76" s="205"/>
      <c r="L76" s="206"/>
    </row>
    <row r="77" s="1" customFormat="1" ht="16.5" customHeight="1">
      <c r="B77" s="46"/>
      <c r="C77" s="74"/>
      <c r="D77" s="74"/>
      <c r="E77" s="204" t="s">
        <v>107</v>
      </c>
      <c r="F77" s="74"/>
      <c r="G77" s="74"/>
      <c r="H77" s="74"/>
      <c r="I77" s="203"/>
      <c r="J77" s="74"/>
      <c r="K77" s="74"/>
      <c r="L77" s="72"/>
    </row>
    <row r="78" s="1" customFormat="1" ht="14.4" customHeight="1">
      <c r="B78" s="46"/>
      <c r="C78" s="76" t="s">
        <v>108</v>
      </c>
      <c r="D78" s="74"/>
      <c r="E78" s="74"/>
      <c r="F78" s="74"/>
      <c r="G78" s="74"/>
      <c r="H78" s="74"/>
      <c r="I78" s="203"/>
      <c r="J78" s="74"/>
      <c r="K78" s="74"/>
      <c r="L78" s="72"/>
    </row>
    <row r="79" s="1" customFormat="1" ht="17.25" customHeight="1">
      <c r="B79" s="46"/>
      <c r="C79" s="74"/>
      <c r="D79" s="74"/>
      <c r="E79" s="82" t="str">
        <f>E11</f>
        <v>P.2 - Elektroinstalace</v>
      </c>
      <c r="F79" s="74"/>
      <c r="G79" s="74"/>
      <c r="H79" s="74"/>
      <c r="I79" s="203"/>
      <c r="J79" s="74"/>
      <c r="K79" s="74"/>
      <c r="L79" s="72"/>
    </row>
    <row r="80" s="1" customFormat="1" ht="6.96" customHeight="1">
      <c r="B80" s="46"/>
      <c r="C80" s="74"/>
      <c r="D80" s="74"/>
      <c r="E80" s="74"/>
      <c r="F80" s="74"/>
      <c r="G80" s="74"/>
      <c r="H80" s="74"/>
      <c r="I80" s="203"/>
      <c r="J80" s="74"/>
      <c r="K80" s="74"/>
      <c r="L80" s="72"/>
    </row>
    <row r="81" s="1" customFormat="1" ht="18" customHeight="1">
      <c r="B81" s="46"/>
      <c r="C81" s="76" t="s">
        <v>24</v>
      </c>
      <c r="D81" s="74"/>
      <c r="E81" s="74"/>
      <c r="F81" s="207" t="str">
        <f>F14</f>
        <v>Zámrsk</v>
      </c>
      <c r="G81" s="74"/>
      <c r="H81" s="74"/>
      <c r="I81" s="208" t="s">
        <v>26</v>
      </c>
      <c r="J81" s="85" t="str">
        <f>IF(J14="","",J14)</f>
        <v>3. 10. 2019</v>
      </c>
      <c r="K81" s="74"/>
      <c r="L81" s="72"/>
    </row>
    <row r="82" s="1" customFormat="1" ht="6.96" customHeight="1">
      <c r="B82" s="46"/>
      <c r="C82" s="74"/>
      <c r="D82" s="74"/>
      <c r="E82" s="74"/>
      <c r="F82" s="74"/>
      <c r="G82" s="74"/>
      <c r="H82" s="74"/>
      <c r="I82" s="203"/>
      <c r="J82" s="74"/>
      <c r="K82" s="74"/>
      <c r="L82" s="72"/>
    </row>
    <row r="83" s="1" customFormat="1">
      <c r="B83" s="46"/>
      <c r="C83" s="76" t="s">
        <v>30</v>
      </c>
      <c r="D83" s="74"/>
      <c r="E83" s="74"/>
      <c r="F83" s="207" t="str">
        <f>E17</f>
        <v>BOHEMIA RINGS s.r.o, č. p. 10, 565 43 Zámrsk</v>
      </c>
      <c r="G83" s="74"/>
      <c r="H83" s="74"/>
      <c r="I83" s="208" t="s">
        <v>38</v>
      </c>
      <c r="J83" s="207" t="str">
        <f>E23</f>
        <v>Vladimír Loučný, Kežmarská 529, 563 01 Lanškroun</v>
      </c>
      <c r="K83" s="74"/>
      <c r="L83" s="72"/>
    </row>
    <row r="84" s="1" customFormat="1" ht="14.4" customHeight="1">
      <c r="B84" s="46"/>
      <c r="C84" s="76" t="s">
        <v>36</v>
      </c>
      <c r="D84" s="74"/>
      <c r="E84" s="74"/>
      <c r="F84" s="207" t="str">
        <f>IF(E20="","",E20)</f>
        <v/>
      </c>
      <c r="G84" s="74"/>
      <c r="H84" s="74"/>
      <c r="I84" s="203"/>
      <c r="J84" s="74"/>
      <c r="K84" s="74"/>
      <c r="L84" s="72"/>
    </row>
    <row r="85" s="1" customFormat="1" ht="10.32" customHeight="1">
      <c r="B85" s="46"/>
      <c r="C85" s="74"/>
      <c r="D85" s="74"/>
      <c r="E85" s="74"/>
      <c r="F85" s="74"/>
      <c r="G85" s="74"/>
      <c r="H85" s="74"/>
      <c r="I85" s="203"/>
      <c r="J85" s="74"/>
      <c r="K85" s="74"/>
      <c r="L85" s="72"/>
    </row>
    <row r="86" s="10" customFormat="1" ht="29.28" customHeight="1">
      <c r="B86" s="209"/>
      <c r="C86" s="210" t="s">
        <v>129</v>
      </c>
      <c r="D86" s="211" t="s">
        <v>64</v>
      </c>
      <c r="E86" s="211" t="s">
        <v>60</v>
      </c>
      <c r="F86" s="211" t="s">
        <v>130</v>
      </c>
      <c r="G86" s="211" t="s">
        <v>131</v>
      </c>
      <c r="H86" s="211" t="s">
        <v>132</v>
      </c>
      <c r="I86" s="212" t="s">
        <v>133</v>
      </c>
      <c r="J86" s="211" t="s">
        <v>113</v>
      </c>
      <c r="K86" s="213" t="s">
        <v>134</v>
      </c>
      <c r="L86" s="214"/>
      <c r="M86" s="102" t="s">
        <v>135</v>
      </c>
      <c r="N86" s="103" t="s">
        <v>49</v>
      </c>
      <c r="O86" s="103" t="s">
        <v>136</v>
      </c>
      <c r="P86" s="103" t="s">
        <v>137</v>
      </c>
      <c r="Q86" s="103" t="s">
        <v>138</v>
      </c>
      <c r="R86" s="103" t="s">
        <v>139</v>
      </c>
      <c r="S86" s="103" t="s">
        <v>140</v>
      </c>
      <c r="T86" s="104" t="s">
        <v>141</v>
      </c>
    </row>
    <row r="87" s="1" customFormat="1" ht="29.28" customHeight="1">
      <c r="B87" s="46"/>
      <c r="C87" s="108" t="s">
        <v>114</v>
      </c>
      <c r="D87" s="74"/>
      <c r="E87" s="74"/>
      <c r="F87" s="74"/>
      <c r="G87" s="74"/>
      <c r="H87" s="74"/>
      <c r="I87" s="203"/>
      <c r="J87" s="215">
        <f>BK87</f>
        <v>0</v>
      </c>
      <c r="K87" s="74"/>
      <c r="L87" s="72"/>
      <c r="M87" s="105"/>
      <c r="N87" s="106"/>
      <c r="O87" s="106"/>
      <c r="P87" s="216">
        <f>P88+P100+P102+P110+P113</f>
        <v>0</v>
      </c>
      <c r="Q87" s="106"/>
      <c r="R87" s="216">
        <f>R88+R100+R102+R110+R113</f>
        <v>0</v>
      </c>
      <c r="S87" s="106"/>
      <c r="T87" s="217">
        <f>T88+T100+T102+T110+T113</f>
        <v>0</v>
      </c>
      <c r="AT87" s="23" t="s">
        <v>79</v>
      </c>
      <c r="AU87" s="23" t="s">
        <v>115</v>
      </c>
      <c r="BK87" s="218">
        <f>BK88+BK100+BK102+BK110+BK113</f>
        <v>0</v>
      </c>
    </row>
    <row r="88" s="11" customFormat="1" ht="37.44" customHeight="1">
      <c r="B88" s="219"/>
      <c r="C88" s="220"/>
      <c r="D88" s="221" t="s">
        <v>79</v>
      </c>
      <c r="E88" s="222" t="s">
        <v>561</v>
      </c>
      <c r="F88" s="222" t="s">
        <v>562</v>
      </c>
      <c r="G88" s="220"/>
      <c r="H88" s="220"/>
      <c r="I88" s="223"/>
      <c r="J88" s="224">
        <f>BK88</f>
        <v>0</v>
      </c>
      <c r="K88" s="220"/>
      <c r="L88" s="225"/>
      <c r="M88" s="226"/>
      <c r="N88" s="227"/>
      <c r="O88" s="227"/>
      <c r="P88" s="228">
        <f>SUM(P89:P99)</f>
        <v>0</v>
      </c>
      <c r="Q88" s="227"/>
      <c r="R88" s="228">
        <f>SUM(R89:R99)</f>
        <v>0</v>
      </c>
      <c r="S88" s="227"/>
      <c r="T88" s="229">
        <f>SUM(T89:T99)</f>
        <v>0</v>
      </c>
      <c r="AR88" s="230" t="s">
        <v>89</v>
      </c>
      <c r="AT88" s="231" t="s">
        <v>79</v>
      </c>
      <c r="AU88" s="231" t="s">
        <v>80</v>
      </c>
      <c r="AY88" s="230" t="s">
        <v>144</v>
      </c>
      <c r="BK88" s="232">
        <f>SUM(BK89:BK99)</f>
        <v>0</v>
      </c>
    </row>
    <row r="89" s="1" customFormat="1" ht="16.5" customHeight="1">
      <c r="B89" s="46"/>
      <c r="C89" s="235" t="s">
        <v>87</v>
      </c>
      <c r="D89" s="235" t="s">
        <v>147</v>
      </c>
      <c r="E89" s="236" t="s">
        <v>563</v>
      </c>
      <c r="F89" s="237" t="s">
        <v>564</v>
      </c>
      <c r="G89" s="238" t="s">
        <v>209</v>
      </c>
      <c r="H89" s="239">
        <v>46</v>
      </c>
      <c r="I89" s="240"/>
      <c r="J89" s="241">
        <f>ROUND(I89*H89,2)</f>
        <v>0</v>
      </c>
      <c r="K89" s="237" t="s">
        <v>286</v>
      </c>
      <c r="L89" s="72"/>
      <c r="M89" s="242" t="s">
        <v>78</v>
      </c>
      <c r="N89" s="243" t="s">
        <v>50</v>
      </c>
      <c r="O89" s="47"/>
      <c r="P89" s="244">
        <f>O89*H89</f>
        <v>0</v>
      </c>
      <c r="Q89" s="244">
        <v>0</v>
      </c>
      <c r="R89" s="244">
        <f>Q89*H89</f>
        <v>0</v>
      </c>
      <c r="S89" s="244">
        <v>0</v>
      </c>
      <c r="T89" s="245">
        <f>S89*H89</f>
        <v>0</v>
      </c>
      <c r="AR89" s="23" t="s">
        <v>210</v>
      </c>
      <c r="AT89" s="23" t="s">
        <v>147</v>
      </c>
      <c r="AU89" s="23" t="s">
        <v>87</v>
      </c>
      <c r="AY89" s="23" t="s">
        <v>144</v>
      </c>
      <c r="BE89" s="246">
        <f>IF(N89="základní",J89,0)</f>
        <v>0</v>
      </c>
      <c r="BF89" s="246">
        <f>IF(N89="snížená",J89,0)</f>
        <v>0</v>
      </c>
      <c r="BG89" s="246">
        <f>IF(N89="zákl. přenesená",J89,0)</f>
        <v>0</v>
      </c>
      <c r="BH89" s="246">
        <f>IF(N89="sníž. přenesená",J89,0)</f>
        <v>0</v>
      </c>
      <c r="BI89" s="246">
        <f>IF(N89="nulová",J89,0)</f>
        <v>0</v>
      </c>
      <c r="BJ89" s="23" t="s">
        <v>87</v>
      </c>
      <c r="BK89" s="246">
        <f>ROUND(I89*H89,2)</f>
        <v>0</v>
      </c>
      <c r="BL89" s="23" t="s">
        <v>210</v>
      </c>
      <c r="BM89" s="23" t="s">
        <v>89</v>
      </c>
    </row>
    <row r="90" s="1" customFormat="1" ht="16.5" customHeight="1">
      <c r="B90" s="46"/>
      <c r="C90" s="235" t="s">
        <v>89</v>
      </c>
      <c r="D90" s="235" t="s">
        <v>147</v>
      </c>
      <c r="E90" s="236" t="s">
        <v>565</v>
      </c>
      <c r="F90" s="237" t="s">
        <v>566</v>
      </c>
      <c r="G90" s="238" t="s">
        <v>349</v>
      </c>
      <c r="H90" s="239">
        <v>32</v>
      </c>
      <c r="I90" s="240"/>
      <c r="J90" s="241">
        <f>ROUND(I90*H90,2)</f>
        <v>0</v>
      </c>
      <c r="K90" s="237" t="s">
        <v>286</v>
      </c>
      <c r="L90" s="72"/>
      <c r="M90" s="242" t="s">
        <v>78</v>
      </c>
      <c r="N90" s="243" t="s">
        <v>50</v>
      </c>
      <c r="O90" s="47"/>
      <c r="P90" s="244">
        <f>O90*H90</f>
        <v>0</v>
      </c>
      <c r="Q90" s="244">
        <v>0</v>
      </c>
      <c r="R90" s="244">
        <f>Q90*H90</f>
        <v>0</v>
      </c>
      <c r="S90" s="244">
        <v>0</v>
      </c>
      <c r="T90" s="245">
        <f>S90*H90</f>
        <v>0</v>
      </c>
      <c r="AR90" s="23" t="s">
        <v>210</v>
      </c>
      <c r="AT90" s="23" t="s">
        <v>147</v>
      </c>
      <c r="AU90" s="23" t="s">
        <v>87</v>
      </c>
      <c r="AY90" s="23" t="s">
        <v>144</v>
      </c>
      <c r="BE90" s="246">
        <f>IF(N90="základní",J90,0)</f>
        <v>0</v>
      </c>
      <c r="BF90" s="246">
        <f>IF(N90="snížená",J90,0)</f>
        <v>0</v>
      </c>
      <c r="BG90" s="246">
        <f>IF(N90="zákl. přenesená",J90,0)</f>
        <v>0</v>
      </c>
      <c r="BH90" s="246">
        <f>IF(N90="sníž. přenesená",J90,0)</f>
        <v>0</v>
      </c>
      <c r="BI90" s="246">
        <f>IF(N90="nulová",J90,0)</f>
        <v>0</v>
      </c>
      <c r="BJ90" s="23" t="s">
        <v>87</v>
      </c>
      <c r="BK90" s="246">
        <f>ROUND(I90*H90,2)</f>
        <v>0</v>
      </c>
      <c r="BL90" s="23" t="s">
        <v>210</v>
      </c>
      <c r="BM90" s="23" t="s">
        <v>152</v>
      </c>
    </row>
    <row r="91" s="1" customFormat="1" ht="16.5" customHeight="1">
      <c r="B91" s="46"/>
      <c r="C91" s="235" t="s">
        <v>162</v>
      </c>
      <c r="D91" s="235" t="s">
        <v>147</v>
      </c>
      <c r="E91" s="236" t="s">
        <v>567</v>
      </c>
      <c r="F91" s="237" t="s">
        <v>568</v>
      </c>
      <c r="G91" s="238" t="s">
        <v>349</v>
      </c>
      <c r="H91" s="239">
        <v>18</v>
      </c>
      <c r="I91" s="240"/>
      <c r="J91" s="241">
        <f>ROUND(I91*H91,2)</f>
        <v>0</v>
      </c>
      <c r="K91" s="237" t="s">
        <v>286</v>
      </c>
      <c r="L91" s="72"/>
      <c r="M91" s="242" t="s">
        <v>78</v>
      </c>
      <c r="N91" s="243" t="s">
        <v>50</v>
      </c>
      <c r="O91" s="47"/>
      <c r="P91" s="244">
        <f>O91*H91</f>
        <v>0</v>
      </c>
      <c r="Q91" s="244">
        <v>0</v>
      </c>
      <c r="R91" s="244">
        <f>Q91*H91</f>
        <v>0</v>
      </c>
      <c r="S91" s="244">
        <v>0</v>
      </c>
      <c r="T91" s="245">
        <f>S91*H91</f>
        <v>0</v>
      </c>
      <c r="AR91" s="23" t="s">
        <v>210</v>
      </c>
      <c r="AT91" s="23" t="s">
        <v>147</v>
      </c>
      <c r="AU91" s="23" t="s">
        <v>87</v>
      </c>
      <c r="AY91" s="23" t="s">
        <v>144</v>
      </c>
      <c r="BE91" s="246">
        <f>IF(N91="základní",J91,0)</f>
        <v>0</v>
      </c>
      <c r="BF91" s="246">
        <f>IF(N91="snížená",J91,0)</f>
        <v>0</v>
      </c>
      <c r="BG91" s="246">
        <f>IF(N91="zákl. přenesená",J91,0)</f>
        <v>0</v>
      </c>
      <c r="BH91" s="246">
        <f>IF(N91="sníž. přenesená",J91,0)</f>
        <v>0</v>
      </c>
      <c r="BI91" s="246">
        <f>IF(N91="nulová",J91,0)</f>
        <v>0</v>
      </c>
      <c r="BJ91" s="23" t="s">
        <v>87</v>
      </c>
      <c r="BK91" s="246">
        <f>ROUND(I91*H91,2)</f>
        <v>0</v>
      </c>
      <c r="BL91" s="23" t="s">
        <v>210</v>
      </c>
      <c r="BM91" s="23" t="s">
        <v>181</v>
      </c>
    </row>
    <row r="92" s="1" customFormat="1" ht="16.5" customHeight="1">
      <c r="B92" s="46"/>
      <c r="C92" s="235" t="s">
        <v>152</v>
      </c>
      <c r="D92" s="235" t="s">
        <v>147</v>
      </c>
      <c r="E92" s="236" t="s">
        <v>569</v>
      </c>
      <c r="F92" s="237" t="s">
        <v>570</v>
      </c>
      <c r="G92" s="238" t="s">
        <v>349</v>
      </c>
      <c r="H92" s="239">
        <v>40</v>
      </c>
      <c r="I92" s="240"/>
      <c r="J92" s="241">
        <f>ROUND(I92*H92,2)</f>
        <v>0</v>
      </c>
      <c r="K92" s="237" t="s">
        <v>286</v>
      </c>
      <c r="L92" s="72"/>
      <c r="M92" s="242" t="s">
        <v>78</v>
      </c>
      <c r="N92" s="243" t="s">
        <v>50</v>
      </c>
      <c r="O92" s="47"/>
      <c r="P92" s="244">
        <f>O92*H92</f>
        <v>0</v>
      </c>
      <c r="Q92" s="244">
        <v>0</v>
      </c>
      <c r="R92" s="244">
        <f>Q92*H92</f>
        <v>0</v>
      </c>
      <c r="S92" s="244">
        <v>0</v>
      </c>
      <c r="T92" s="245">
        <f>S92*H92</f>
        <v>0</v>
      </c>
      <c r="AR92" s="23" t="s">
        <v>210</v>
      </c>
      <c r="AT92" s="23" t="s">
        <v>147</v>
      </c>
      <c r="AU92" s="23" t="s">
        <v>87</v>
      </c>
      <c r="AY92" s="23" t="s">
        <v>144</v>
      </c>
      <c r="BE92" s="246">
        <f>IF(N92="základní",J92,0)</f>
        <v>0</v>
      </c>
      <c r="BF92" s="246">
        <f>IF(N92="snížená",J92,0)</f>
        <v>0</v>
      </c>
      <c r="BG92" s="246">
        <f>IF(N92="zákl. přenesená",J92,0)</f>
        <v>0</v>
      </c>
      <c r="BH92" s="246">
        <f>IF(N92="sníž. přenesená",J92,0)</f>
        <v>0</v>
      </c>
      <c r="BI92" s="246">
        <f>IF(N92="nulová",J92,0)</f>
        <v>0</v>
      </c>
      <c r="BJ92" s="23" t="s">
        <v>87</v>
      </c>
      <c r="BK92" s="246">
        <f>ROUND(I92*H92,2)</f>
        <v>0</v>
      </c>
      <c r="BL92" s="23" t="s">
        <v>210</v>
      </c>
      <c r="BM92" s="23" t="s">
        <v>166</v>
      </c>
    </row>
    <row r="93" s="1" customFormat="1" ht="16.5" customHeight="1">
      <c r="B93" s="46"/>
      <c r="C93" s="235" t="s">
        <v>175</v>
      </c>
      <c r="D93" s="235" t="s">
        <v>147</v>
      </c>
      <c r="E93" s="236" t="s">
        <v>571</v>
      </c>
      <c r="F93" s="237" t="s">
        <v>572</v>
      </c>
      <c r="G93" s="238" t="s">
        <v>349</v>
      </c>
      <c r="H93" s="239">
        <v>9</v>
      </c>
      <c r="I93" s="240"/>
      <c r="J93" s="241">
        <f>ROUND(I93*H93,2)</f>
        <v>0</v>
      </c>
      <c r="K93" s="237" t="s">
        <v>286</v>
      </c>
      <c r="L93" s="72"/>
      <c r="M93" s="242" t="s">
        <v>78</v>
      </c>
      <c r="N93" s="243" t="s">
        <v>50</v>
      </c>
      <c r="O93" s="47"/>
      <c r="P93" s="244">
        <f>O93*H93</f>
        <v>0</v>
      </c>
      <c r="Q93" s="244">
        <v>0</v>
      </c>
      <c r="R93" s="244">
        <f>Q93*H93</f>
        <v>0</v>
      </c>
      <c r="S93" s="244">
        <v>0</v>
      </c>
      <c r="T93" s="245">
        <f>S93*H93</f>
        <v>0</v>
      </c>
      <c r="AR93" s="23" t="s">
        <v>210</v>
      </c>
      <c r="AT93" s="23" t="s">
        <v>147</v>
      </c>
      <c r="AU93" s="23" t="s">
        <v>87</v>
      </c>
      <c r="AY93" s="23" t="s">
        <v>144</v>
      </c>
      <c r="BE93" s="246">
        <f>IF(N93="základní",J93,0)</f>
        <v>0</v>
      </c>
      <c r="BF93" s="246">
        <f>IF(N93="snížená",J93,0)</f>
        <v>0</v>
      </c>
      <c r="BG93" s="246">
        <f>IF(N93="zákl. přenesená",J93,0)</f>
        <v>0</v>
      </c>
      <c r="BH93" s="246">
        <f>IF(N93="sníž. přenesená",J93,0)</f>
        <v>0</v>
      </c>
      <c r="BI93" s="246">
        <f>IF(N93="nulová",J93,0)</f>
        <v>0</v>
      </c>
      <c r="BJ93" s="23" t="s">
        <v>87</v>
      </c>
      <c r="BK93" s="246">
        <f>ROUND(I93*H93,2)</f>
        <v>0</v>
      </c>
      <c r="BL93" s="23" t="s">
        <v>210</v>
      </c>
      <c r="BM93" s="23" t="s">
        <v>206</v>
      </c>
    </row>
    <row r="94" s="1" customFormat="1" ht="16.5" customHeight="1">
      <c r="B94" s="46"/>
      <c r="C94" s="235" t="s">
        <v>181</v>
      </c>
      <c r="D94" s="235" t="s">
        <v>147</v>
      </c>
      <c r="E94" s="236" t="s">
        <v>573</v>
      </c>
      <c r="F94" s="237" t="s">
        <v>574</v>
      </c>
      <c r="G94" s="238" t="s">
        <v>349</v>
      </c>
      <c r="H94" s="239">
        <v>3</v>
      </c>
      <c r="I94" s="240"/>
      <c r="J94" s="241">
        <f>ROUND(I94*H94,2)</f>
        <v>0</v>
      </c>
      <c r="K94" s="237" t="s">
        <v>286</v>
      </c>
      <c r="L94" s="72"/>
      <c r="M94" s="242" t="s">
        <v>78</v>
      </c>
      <c r="N94" s="243" t="s">
        <v>50</v>
      </c>
      <c r="O94" s="47"/>
      <c r="P94" s="244">
        <f>O94*H94</f>
        <v>0</v>
      </c>
      <c r="Q94" s="244">
        <v>0</v>
      </c>
      <c r="R94" s="244">
        <f>Q94*H94</f>
        <v>0</v>
      </c>
      <c r="S94" s="244">
        <v>0</v>
      </c>
      <c r="T94" s="245">
        <f>S94*H94</f>
        <v>0</v>
      </c>
      <c r="AR94" s="23" t="s">
        <v>210</v>
      </c>
      <c r="AT94" s="23" t="s">
        <v>147</v>
      </c>
      <c r="AU94" s="23" t="s">
        <v>87</v>
      </c>
      <c r="AY94" s="23" t="s">
        <v>144</v>
      </c>
      <c r="BE94" s="246">
        <f>IF(N94="základní",J94,0)</f>
        <v>0</v>
      </c>
      <c r="BF94" s="246">
        <f>IF(N94="snížená",J94,0)</f>
        <v>0</v>
      </c>
      <c r="BG94" s="246">
        <f>IF(N94="zákl. přenesená",J94,0)</f>
        <v>0</v>
      </c>
      <c r="BH94" s="246">
        <f>IF(N94="sníž. přenesená",J94,0)</f>
        <v>0</v>
      </c>
      <c r="BI94" s="246">
        <f>IF(N94="nulová",J94,0)</f>
        <v>0</v>
      </c>
      <c r="BJ94" s="23" t="s">
        <v>87</v>
      </c>
      <c r="BK94" s="246">
        <f>ROUND(I94*H94,2)</f>
        <v>0</v>
      </c>
      <c r="BL94" s="23" t="s">
        <v>210</v>
      </c>
      <c r="BM94" s="23" t="s">
        <v>217</v>
      </c>
    </row>
    <row r="95" s="1" customFormat="1" ht="16.5" customHeight="1">
      <c r="B95" s="46"/>
      <c r="C95" s="235" t="s">
        <v>186</v>
      </c>
      <c r="D95" s="235" t="s">
        <v>147</v>
      </c>
      <c r="E95" s="236" t="s">
        <v>575</v>
      </c>
      <c r="F95" s="237" t="s">
        <v>576</v>
      </c>
      <c r="G95" s="238" t="s">
        <v>209</v>
      </c>
      <c r="H95" s="239">
        <v>60</v>
      </c>
      <c r="I95" s="240"/>
      <c r="J95" s="241">
        <f>ROUND(I95*H95,2)</f>
        <v>0</v>
      </c>
      <c r="K95" s="237" t="s">
        <v>286</v>
      </c>
      <c r="L95" s="72"/>
      <c r="M95" s="242" t="s">
        <v>78</v>
      </c>
      <c r="N95" s="243" t="s">
        <v>50</v>
      </c>
      <c r="O95" s="47"/>
      <c r="P95" s="244">
        <f>O95*H95</f>
        <v>0</v>
      </c>
      <c r="Q95" s="244">
        <v>0</v>
      </c>
      <c r="R95" s="244">
        <f>Q95*H95</f>
        <v>0</v>
      </c>
      <c r="S95" s="244">
        <v>0</v>
      </c>
      <c r="T95" s="245">
        <f>S95*H95</f>
        <v>0</v>
      </c>
      <c r="AR95" s="23" t="s">
        <v>210</v>
      </c>
      <c r="AT95" s="23" t="s">
        <v>147</v>
      </c>
      <c r="AU95" s="23" t="s">
        <v>87</v>
      </c>
      <c r="AY95" s="23" t="s">
        <v>144</v>
      </c>
      <c r="BE95" s="246">
        <f>IF(N95="základní",J95,0)</f>
        <v>0</v>
      </c>
      <c r="BF95" s="246">
        <f>IF(N95="snížená",J95,0)</f>
        <v>0</v>
      </c>
      <c r="BG95" s="246">
        <f>IF(N95="zákl. přenesená",J95,0)</f>
        <v>0</v>
      </c>
      <c r="BH95" s="246">
        <f>IF(N95="sníž. přenesená",J95,0)</f>
        <v>0</v>
      </c>
      <c r="BI95" s="246">
        <f>IF(N95="nulová",J95,0)</f>
        <v>0</v>
      </c>
      <c r="BJ95" s="23" t="s">
        <v>87</v>
      </c>
      <c r="BK95" s="246">
        <f>ROUND(I95*H95,2)</f>
        <v>0</v>
      </c>
      <c r="BL95" s="23" t="s">
        <v>210</v>
      </c>
      <c r="BM95" s="23" t="s">
        <v>225</v>
      </c>
    </row>
    <row r="96" s="1" customFormat="1" ht="16.5" customHeight="1">
      <c r="B96" s="46"/>
      <c r="C96" s="235" t="s">
        <v>166</v>
      </c>
      <c r="D96" s="235" t="s">
        <v>147</v>
      </c>
      <c r="E96" s="236" t="s">
        <v>577</v>
      </c>
      <c r="F96" s="237" t="s">
        <v>578</v>
      </c>
      <c r="G96" s="238" t="s">
        <v>209</v>
      </c>
      <c r="H96" s="239">
        <v>760</v>
      </c>
      <c r="I96" s="240"/>
      <c r="J96" s="241">
        <f>ROUND(I96*H96,2)</f>
        <v>0</v>
      </c>
      <c r="K96" s="237" t="s">
        <v>286</v>
      </c>
      <c r="L96" s="72"/>
      <c r="M96" s="242" t="s">
        <v>78</v>
      </c>
      <c r="N96" s="243" t="s">
        <v>50</v>
      </c>
      <c r="O96" s="47"/>
      <c r="P96" s="244">
        <f>O96*H96</f>
        <v>0</v>
      </c>
      <c r="Q96" s="244">
        <v>0</v>
      </c>
      <c r="R96" s="244">
        <f>Q96*H96</f>
        <v>0</v>
      </c>
      <c r="S96" s="244">
        <v>0</v>
      </c>
      <c r="T96" s="245">
        <f>S96*H96</f>
        <v>0</v>
      </c>
      <c r="AR96" s="23" t="s">
        <v>210</v>
      </c>
      <c r="AT96" s="23" t="s">
        <v>147</v>
      </c>
      <c r="AU96" s="23" t="s">
        <v>87</v>
      </c>
      <c r="AY96" s="23" t="s">
        <v>144</v>
      </c>
      <c r="BE96" s="246">
        <f>IF(N96="základní",J96,0)</f>
        <v>0</v>
      </c>
      <c r="BF96" s="246">
        <f>IF(N96="snížená",J96,0)</f>
        <v>0</v>
      </c>
      <c r="BG96" s="246">
        <f>IF(N96="zákl. přenesená",J96,0)</f>
        <v>0</v>
      </c>
      <c r="BH96" s="246">
        <f>IF(N96="sníž. přenesená",J96,0)</f>
        <v>0</v>
      </c>
      <c r="BI96" s="246">
        <f>IF(N96="nulová",J96,0)</f>
        <v>0</v>
      </c>
      <c r="BJ96" s="23" t="s">
        <v>87</v>
      </c>
      <c r="BK96" s="246">
        <f>ROUND(I96*H96,2)</f>
        <v>0</v>
      </c>
      <c r="BL96" s="23" t="s">
        <v>210</v>
      </c>
      <c r="BM96" s="23" t="s">
        <v>210</v>
      </c>
    </row>
    <row r="97" s="1" customFormat="1" ht="16.5" customHeight="1">
      <c r="B97" s="46"/>
      <c r="C97" s="235" t="s">
        <v>145</v>
      </c>
      <c r="D97" s="235" t="s">
        <v>147</v>
      </c>
      <c r="E97" s="236" t="s">
        <v>579</v>
      </c>
      <c r="F97" s="237" t="s">
        <v>580</v>
      </c>
      <c r="G97" s="238" t="s">
        <v>209</v>
      </c>
      <c r="H97" s="239">
        <v>330</v>
      </c>
      <c r="I97" s="240"/>
      <c r="J97" s="241">
        <f>ROUND(I97*H97,2)</f>
        <v>0</v>
      </c>
      <c r="K97" s="237" t="s">
        <v>286</v>
      </c>
      <c r="L97" s="72"/>
      <c r="M97" s="242" t="s">
        <v>78</v>
      </c>
      <c r="N97" s="243" t="s">
        <v>50</v>
      </c>
      <c r="O97" s="47"/>
      <c r="P97" s="244">
        <f>O97*H97</f>
        <v>0</v>
      </c>
      <c r="Q97" s="244">
        <v>0</v>
      </c>
      <c r="R97" s="244">
        <f>Q97*H97</f>
        <v>0</v>
      </c>
      <c r="S97" s="244">
        <v>0</v>
      </c>
      <c r="T97" s="245">
        <f>S97*H97</f>
        <v>0</v>
      </c>
      <c r="AR97" s="23" t="s">
        <v>210</v>
      </c>
      <c r="AT97" s="23" t="s">
        <v>147</v>
      </c>
      <c r="AU97" s="23" t="s">
        <v>87</v>
      </c>
      <c r="AY97" s="23" t="s">
        <v>144</v>
      </c>
      <c r="BE97" s="246">
        <f>IF(N97="základní",J97,0)</f>
        <v>0</v>
      </c>
      <c r="BF97" s="246">
        <f>IF(N97="snížená",J97,0)</f>
        <v>0</v>
      </c>
      <c r="BG97" s="246">
        <f>IF(N97="zákl. přenesená",J97,0)</f>
        <v>0</v>
      </c>
      <c r="BH97" s="246">
        <f>IF(N97="sníž. přenesená",J97,0)</f>
        <v>0</v>
      </c>
      <c r="BI97" s="246">
        <f>IF(N97="nulová",J97,0)</f>
        <v>0</v>
      </c>
      <c r="BJ97" s="23" t="s">
        <v>87</v>
      </c>
      <c r="BK97" s="246">
        <f>ROUND(I97*H97,2)</f>
        <v>0</v>
      </c>
      <c r="BL97" s="23" t="s">
        <v>210</v>
      </c>
      <c r="BM97" s="23" t="s">
        <v>241</v>
      </c>
    </row>
    <row r="98" s="1" customFormat="1" ht="16.5" customHeight="1">
      <c r="B98" s="46"/>
      <c r="C98" s="235" t="s">
        <v>206</v>
      </c>
      <c r="D98" s="235" t="s">
        <v>147</v>
      </c>
      <c r="E98" s="236" t="s">
        <v>581</v>
      </c>
      <c r="F98" s="237" t="s">
        <v>582</v>
      </c>
      <c r="G98" s="238" t="s">
        <v>209</v>
      </c>
      <c r="H98" s="239">
        <v>380</v>
      </c>
      <c r="I98" s="240"/>
      <c r="J98" s="241">
        <f>ROUND(I98*H98,2)</f>
        <v>0</v>
      </c>
      <c r="K98" s="237" t="s">
        <v>286</v>
      </c>
      <c r="L98" s="72"/>
      <c r="M98" s="242" t="s">
        <v>78</v>
      </c>
      <c r="N98" s="243" t="s">
        <v>50</v>
      </c>
      <c r="O98" s="47"/>
      <c r="P98" s="244">
        <f>O98*H98</f>
        <v>0</v>
      </c>
      <c r="Q98" s="244">
        <v>0</v>
      </c>
      <c r="R98" s="244">
        <f>Q98*H98</f>
        <v>0</v>
      </c>
      <c r="S98" s="244">
        <v>0</v>
      </c>
      <c r="T98" s="245">
        <f>S98*H98</f>
        <v>0</v>
      </c>
      <c r="AR98" s="23" t="s">
        <v>210</v>
      </c>
      <c r="AT98" s="23" t="s">
        <v>147</v>
      </c>
      <c r="AU98" s="23" t="s">
        <v>87</v>
      </c>
      <c r="AY98" s="23" t="s">
        <v>144</v>
      </c>
      <c r="BE98" s="246">
        <f>IF(N98="základní",J98,0)</f>
        <v>0</v>
      </c>
      <c r="BF98" s="246">
        <f>IF(N98="snížená",J98,0)</f>
        <v>0</v>
      </c>
      <c r="BG98" s="246">
        <f>IF(N98="zákl. přenesená",J98,0)</f>
        <v>0</v>
      </c>
      <c r="BH98" s="246">
        <f>IF(N98="sníž. přenesená",J98,0)</f>
        <v>0</v>
      </c>
      <c r="BI98" s="246">
        <f>IF(N98="nulová",J98,0)</f>
        <v>0</v>
      </c>
      <c r="BJ98" s="23" t="s">
        <v>87</v>
      </c>
      <c r="BK98" s="246">
        <f>ROUND(I98*H98,2)</f>
        <v>0</v>
      </c>
      <c r="BL98" s="23" t="s">
        <v>210</v>
      </c>
      <c r="BM98" s="23" t="s">
        <v>251</v>
      </c>
    </row>
    <row r="99" s="1" customFormat="1" ht="16.5" customHeight="1">
      <c r="B99" s="46"/>
      <c r="C99" s="235" t="s">
        <v>213</v>
      </c>
      <c r="D99" s="235" t="s">
        <v>147</v>
      </c>
      <c r="E99" s="236" t="s">
        <v>583</v>
      </c>
      <c r="F99" s="237" t="s">
        <v>584</v>
      </c>
      <c r="G99" s="238" t="s">
        <v>209</v>
      </c>
      <c r="H99" s="239">
        <v>30</v>
      </c>
      <c r="I99" s="240"/>
      <c r="J99" s="241">
        <f>ROUND(I99*H99,2)</f>
        <v>0</v>
      </c>
      <c r="K99" s="237" t="s">
        <v>286</v>
      </c>
      <c r="L99" s="72"/>
      <c r="M99" s="242" t="s">
        <v>78</v>
      </c>
      <c r="N99" s="243" t="s">
        <v>50</v>
      </c>
      <c r="O99" s="47"/>
      <c r="P99" s="244">
        <f>O99*H99</f>
        <v>0</v>
      </c>
      <c r="Q99" s="244">
        <v>0</v>
      </c>
      <c r="R99" s="244">
        <f>Q99*H99</f>
        <v>0</v>
      </c>
      <c r="S99" s="244">
        <v>0</v>
      </c>
      <c r="T99" s="245">
        <f>S99*H99</f>
        <v>0</v>
      </c>
      <c r="AR99" s="23" t="s">
        <v>210</v>
      </c>
      <c r="AT99" s="23" t="s">
        <v>147</v>
      </c>
      <c r="AU99" s="23" t="s">
        <v>87</v>
      </c>
      <c r="AY99" s="23" t="s">
        <v>144</v>
      </c>
      <c r="BE99" s="246">
        <f>IF(N99="základní",J99,0)</f>
        <v>0</v>
      </c>
      <c r="BF99" s="246">
        <f>IF(N99="snížená",J99,0)</f>
        <v>0</v>
      </c>
      <c r="BG99" s="246">
        <f>IF(N99="zákl. přenesená",J99,0)</f>
        <v>0</v>
      </c>
      <c r="BH99" s="246">
        <f>IF(N99="sníž. přenesená",J99,0)</f>
        <v>0</v>
      </c>
      <c r="BI99" s="246">
        <f>IF(N99="nulová",J99,0)</f>
        <v>0</v>
      </c>
      <c r="BJ99" s="23" t="s">
        <v>87</v>
      </c>
      <c r="BK99" s="246">
        <f>ROUND(I99*H99,2)</f>
        <v>0</v>
      </c>
      <c r="BL99" s="23" t="s">
        <v>210</v>
      </c>
      <c r="BM99" s="23" t="s">
        <v>258</v>
      </c>
    </row>
    <row r="100" s="11" customFormat="1" ht="37.44" customHeight="1">
      <c r="B100" s="219"/>
      <c r="C100" s="220"/>
      <c r="D100" s="221" t="s">
        <v>79</v>
      </c>
      <c r="E100" s="222" t="s">
        <v>585</v>
      </c>
      <c r="F100" s="222" t="s">
        <v>586</v>
      </c>
      <c r="G100" s="220"/>
      <c r="H100" s="220"/>
      <c r="I100" s="223"/>
      <c r="J100" s="224">
        <f>BK100</f>
        <v>0</v>
      </c>
      <c r="K100" s="220"/>
      <c r="L100" s="225"/>
      <c r="M100" s="226"/>
      <c r="N100" s="227"/>
      <c r="O100" s="227"/>
      <c r="P100" s="228">
        <f>P101</f>
        <v>0</v>
      </c>
      <c r="Q100" s="227"/>
      <c r="R100" s="228">
        <f>R101</f>
        <v>0</v>
      </c>
      <c r="S100" s="227"/>
      <c r="T100" s="229">
        <f>T101</f>
        <v>0</v>
      </c>
      <c r="AR100" s="230" t="s">
        <v>89</v>
      </c>
      <c r="AT100" s="231" t="s">
        <v>79</v>
      </c>
      <c r="AU100" s="231" t="s">
        <v>80</v>
      </c>
      <c r="AY100" s="230" t="s">
        <v>144</v>
      </c>
      <c r="BK100" s="232">
        <f>BK101</f>
        <v>0</v>
      </c>
    </row>
    <row r="101" s="1" customFormat="1" ht="16.5" customHeight="1">
      <c r="B101" s="46"/>
      <c r="C101" s="235" t="s">
        <v>217</v>
      </c>
      <c r="D101" s="235" t="s">
        <v>147</v>
      </c>
      <c r="E101" s="236" t="s">
        <v>587</v>
      </c>
      <c r="F101" s="237" t="s">
        <v>588</v>
      </c>
      <c r="G101" s="238" t="s">
        <v>589</v>
      </c>
      <c r="H101" s="239">
        <v>1</v>
      </c>
      <c r="I101" s="240"/>
      <c r="J101" s="241">
        <f>ROUND(I101*H101,2)</f>
        <v>0</v>
      </c>
      <c r="K101" s="237" t="s">
        <v>286</v>
      </c>
      <c r="L101" s="72"/>
      <c r="M101" s="242" t="s">
        <v>78</v>
      </c>
      <c r="N101" s="243" t="s">
        <v>50</v>
      </c>
      <c r="O101" s="47"/>
      <c r="P101" s="244">
        <f>O101*H101</f>
        <v>0</v>
      </c>
      <c r="Q101" s="244">
        <v>0</v>
      </c>
      <c r="R101" s="244">
        <f>Q101*H101</f>
        <v>0</v>
      </c>
      <c r="S101" s="244">
        <v>0</v>
      </c>
      <c r="T101" s="245">
        <f>S101*H101</f>
        <v>0</v>
      </c>
      <c r="AR101" s="23" t="s">
        <v>210</v>
      </c>
      <c r="AT101" s="23" t="s">
        <v>147</v>
      </c>
      <c r="AU101" s="23" t="s">
        <v>87</v>
      </c>
      <c r="AY101" s="23" t="s">
        <v>144</v>
      </c>
      <c r="BE101" s="246">
        <f>IF(N101="základní",J101,0)</f>
        <v>0</v>
      </c>
      <c r="BF101" s="246">
        <f>IF(N101="snížená",J101,0)</f>
        <v>0</v>
      </c>
      <c r="BG101" s="246">
        <f>IF(N101="zákl. přenesená",J101,0)</f>
        <v>0</v>
      </c>
      <c r="BH101" s="246">
        <f>IF(N101="sníž. přenesená",J101,0)</f>
        <v>0</v>
      </c>
      <c r="BI101" s="246">
        <f>IF(N101="nulová",J101,0)</f>
        <v>0</v>
      </c>
      <c r="BJ101" s="23" t="s">
        <v>87</v>
      </c>
      <c r="BK101" s="246">
        <f>ROUND(I101*H101,2)</f>
        <v>0</v>
      </c>
      <c r="BL101" s="23" t="s">
        <v>210</v>
      </c>
      <c r="BM101" s="23" t="s">
        <v>590</v>
      </c>
    </row>
    <row r="102" s="11" customFormat="1" ht="37.44" customHeight="1">
      <c r="B102" s="219"/>
      <c r="C102" s="220"/>
      <c r="D102" s="221" t="s">
        <v>79</v>
      </c>
      <c r="E102" s="222" t="s">
        <v>591</v>
      </c>
      <c r="F102" s="222" t="s">
        <v>592</v>
      </c>
      <c r="G102" s="220"/>
      <c r="H102" s="220"/>
      <c r="I102" s="223"/>
      <c r="J102" s="224">
        <f>BK102</f>
        <v>0</v>
      </c>
      <c r="K102" s="220"/>
      <c r="L102" s="225"/>
      <c r="M102" s="226"/>
      <c r="N102" s="227"/>
      <c r="O102" s="227"/>
      <c r="P102" s="228">
        <f>SUM(P103:P109)</f>
        <v>0</v>
      </c>
      <c r="Q102" s="227"/>
      <c r="R102" s="228">
        <f>SUM(R103:R109)</f>
        <v>0</v>
      </c>
      <c r="S102" s="227"/>
      <c r="T102" s="229">
        <f>SUM(T103:T109)</f>
        <v>0</v>
      </c>
      <c r="AR102" s="230" t="s">
        <v>89</v>
      </c>
      <c r="AT102" s="231" t="s">
        <v>79</v>
      </c>
      <c r="AU102" s="231" t="s">
        <v>80</v>
      </c>
      <c r="AY102" s="230" t="s">
        <v>144</v>
      </c>
      <c r="BK102" s="232">
        <f>SUM(BK103:BK109)</f>
        <v>0</v>
      </c>
    </row>
    <row r="103" s="1" customFormat="1" ht="16.5" customHeight="1">
      <c r="B103" s="46"/>
      <c r="C103" s="235" t="s">
        <v>221</v>
      </c>
      <c r="D103" s="235" t="s">
        <v>147</v>
      </c>
      <c r="E103" s="236" t="s">
        <v>593</v>
      </c>
      <c r="F103" s="237" t="s">
        <v>594</v>
      </c>
      <c r="G103" s="238" t="s">
        <v>209</v>
      </c>
      <c r="H103" s="239">
        <v>46</v>
      </c>
      <c r="I103" s="240"/>
      <c r="J103" s="241">
        <f>ROUND(I103*H103,2)</f>
        <v>0</v>
      </c>
      <c r="K103" s="237" t="s">
        <v>286</v>
      </c>
      <c r="L103" s="72"/>
      <c r="M103" s="242" t="s">
        <v>78</v>
      </c>
      <c r="N103" s="243" t="s">
        <v>50</v>
      </c>
      <c r="O103" s="47"/>
      <c r="P103" s="244">
        <f>O103*H103</f>
        <v>0</v>
      </c>
      <c r="Q103" s="244">
        <v>0</v>
      </c>
      <c r="R103" s="244">
        <f>Q103*H103</f>
        <v>0</v>
      </c>
      <c r="S103" s="244">
        <v>0</v>
      </c>
      <c r="T103" s="245">
        <f>S103*H103</f>
        <v>0</v>
      </c>
      <c r="AR103" s="23" t="s">
        <v>210</v>
      </c>
      <c r="AT103" s="23" t="s">
        <v>147</v>
      </c>
      <c r="AU103" s="23" t="s">
        <v>87</v>
      </c>
      <c r="AY103" s="23" t="s">
        <v>144</v>
      </c>
      <c r="BE103" s="246">
        <f>IF(N103="základní",J103,0)</f>
        <v>0</v>
      </c>
      <c r="BF103" s="246">
        <f>IF(N103="snížená",J103,0)</f>
        <v>0</v>
      </c>
      <c r="BG103" s="246">
        <f>IF(N103="zákl. přenesená",J103,0)</f>
        <v>0</v>
      </c>
      <c r="BH103" s="246">
        <f>IF(N103="sníž. přenesená",J103,0)</f>
        <v>0</v>
      </c>
      <c r="BI103" s="246">
        <f>IF(N103="nulová",J103,0)</f>
        <v>0</v>
      </c>
      <c r="BJ103" s="23" t="s">
        <v>87</v>
      </c>
      <c r="BK103" s="246">
        <f>ROUND(I103*H103,2)</f>
        <v>0</v>
      </c>
      <c r="BL103" s="23" t="s">
        <v>210</v>
      </c>
      <c r="BM103" s="23" t="s">
        <v>278</v>
      </c>
    </row>
    <row r="104" s="1" customFormat="1" ht="16.5" customHeight="1">
      <c r="B104" s="46"/>
      <c r="C104" s="235" t="s">
        <v>225</v>
      </c>
      <c r="D104" s="235" t="s">
        <v>147</v>
      </c>
      <c r="E104" s="236" t="s">
        <v>595</v>
      </c>
      <c r="F104" s="237" t="s">
        <v>596</v>
      </c>
      <c r="G104" s="238" t="s">
        <v>349</v>
      </c>
      <c r="H104" s="239">
        <v>32</v>
      </c>
      <c r="I104" s="240"/>
      <c r="J104" s="241">
        <f>ROUND(I104*H104,2)</f>
        <v>0</v>
      </c>
      <c r="K104" s="237" t="s">
        <v>286</v>
      </c>
      <c r="L104" s="72"/>
      <c r="M104" s="242" t="s">
        <v>78</v>
      </c>
      <c r="N104" s="243" t="s">
        <v>50</v>
      </c>
      <c r="O104" s="47"/>
      <c r="P104" s="244">
        <f>O104*H104</f>
        <v>0</v>
      </c>
      <c r="Q104" s="244">
        <v>0</v>
      </c>
      <c r="R104" s="244">
        <f>Q104*H104</f>
        <v>0</v>
      </c>
      <c r="S104" s="244">
        <v>0</v>
      </c>
      <c r="T104" s="245">
        <f>S104*H104</f>
        <v>0</v>
      </c>
      <c r="AR104" s="23" t="s">
        <v>210</v>
      </c>
      <c r="AT104" s="23" t="s">
        <v>147</v>
      </c>
      <c r="AU104" s="23" t="s">
        <v>87</v>
      </c>
      <c r="AY104" s="23" t="s">
        <v>144</v>
      </c>
      <c r="BE104" s="246">
        <f>IF(N104="základní",J104,0)</f>
        <v>0</v>
      </c>
      <c r="BF104" s="246">
        <f>IF(N104="snížená",J104,0)</f>
        <v>0</v>
      </c>
      <c r="BG104" s="246">
        <f>IF(N104="zákl. přenesená",J104,0)</f>
        <v>0</v>
      </c>
      <c r="BH104" s="246">
        <f>IF(N104="sníž. přenesená",J104,0)</f>
        <v>0</v>
      </c>
      <c r="BI104" s="246">
        <f>IF(N104="nulová",J104,0)</f>
        <v>0</v>
      </c>
      <c r="BJ104" s="23" t="s">
        <v>87</v>
      </c>
      <c r="BK104" s="246">
        <f>ROUND(I104*H104,2)</f>
        <v>0</v>
      </c>
      <c r="BL104" s="23" t="s">
        <v>210</v>
      </c>
      <c r="BM104" s="23" t="s">
        <v>288</v>
      </c>
    </row>
    <row r="105" s="1" customFormat="1" ht="16.5" customHeight="1">
      <c r="B105" s="46"/>
      <c r="C105" s="235" t="s">
        <v>10</v>
      </c>
      <c r="D105" s="235" t="s">
        <v>147</v>
      </c>
      <c r="E105" s="236" t="s">
        <v>597</v>
      </c>
      <c r="F105" s="237" t="s">
        <v>598</v>
      </c>
      <c r="G105" s="238" t="s">
        <v>209</v>
      </c>
      <c r="H105" s="239">
        <v>30</v>
      </c>
      <c r="I105" s="240"/>
      <c r="J105" s="241">
        <f>ROUND(I105*H105,2)</f>
        <v>0</v>
      </c>
      <c r="K105" s="237" t="s">
        <v>286</v>
      </c>
      <c r="L105" s="72"/>
      <c r="M105" s="242" t="s">
        <v>78</v>
      </c>
      <c r="N105" s="243" t="s">
        <v>50</v>
      </c>
      <c r="O105" s="47"/>
      <c r="P105" s="244">
        <f>O105*H105</f>
        <v>0</v>
      </c>
      <c r="Q105" s="244">
        <v>0</v>
      </c>
      <c r="R105" s="244">
        <f>Q105*H105</f>
        <v>0</v>
      </c>
      <c r="S105" s="244">
        <v>0</v>
      </c>
      <c r="T105" s="245">
        <f>S105*H105</f>
        <v>0</v>
      </c>
      <c r="AR105" s="23" t="s">
        <v>210</v>
      </c>
      <c r="AT105" s="23" t="s">
        <v>147</v>
      </c>
      <c r="AU105" s="23" t="s">
        <v>87</v>
      </c>
      <c r="AY105" s="23" t="s">
        <v>144</v>
      </c>
      <c r="BE105" s="246">
        <f>IF(N105="základní",J105,0)</f>
        <v>0</v>
      </c>
      <c r="BF105" s="246">
        <f>IF(N105="snížená",J105,0)</f>
        <v>0</v>
      </c>
      <c r="BG105" s="246">
        <f>IF(N105="zákl. přenesená",J105,0)</f>
        <v>0</v>
      </c>
      <c r="BH105" s="246">
        <f>IF(N105="sníž. přenesená",J105,0)</f>
        <v>0</v>
      </c>
      <c r="BI105" s="246">
        <f>IF(N105="nulová",J105,0)</f>
        <v>0</v>
      </c>
      <c r="BJ105" s="23" t="s">
        <v>87</v>
      </c>
      <c r="BK105" s="246">
        <f>ROUND(I105*H105,2)</f>
        <v>0</v>
      </c>
      <c r="BL105" s="23" t="s">
        <v>210</v>
      </c>
      <c r="BM105" s="23" t="s">
        <v>297</v>
      </c>
    </row>
    <row r="106" s="1" customFormat="1" ht="16.5" customHeight="1">
      <c r="B106" s="46"/>
      <c r="C106" s="235" t="s">
        <v>210</v>
      </c>
      <c r="D106" s="235" t="s">
        <v>147</v>
      </c>
      <c r="E106" s="236" t="s">
        <v>599</v>
      </c>
      <c r="F106" s="237" t="s">
        <v>600</v>
      </c>
      <c r="G106" s="238" t="s">
        <v>209</v>
      </c>
      <c r="H106" s="239">
        <v>60</v>
      </c>
      <c r="I106" s="240"/>
      <c r="J106" s="241">
        <f>ROUND(I106*H106,2)</f>
        <v>0</v>
      </c>
      <c r="K106" s="237" t="s">
        <v>286</v>
      </c>
      <c r="L106" s="72"/>
      <c r="M106" s="242" t="s">
        <v>78</v>
      </c>
      <c r="N106" s="243" t="s">
        <v>50</v>
      </c>
      <c r="O106" s="47"/>
      <c r="P106" s="244">
        <f>O106*H106</f>
        <v>0</v>
      </c>
      <c r="Q106" s="244">
        <v>0</v>
      </c>
      <c r="R106" s="244">
        <f>Q106*H106</f>
        <v>0</v>
      </c>
      <c r="S106" s="244">
        <v>0</v>
      </c>
      <c r="T106" s="245">
        <f>S106*H106</f>
        <v>0</v>
      </c>
      <c r="AR106" s="23" t="s">
        <v>210</v>
      </c>
      <c r="AT106" s="23" t="s">
        <v>147</v>
      </c>
      <c r="AU106" s="23" t="s">
        <v>87</v>
      </c>
      <c r="AY106" s="23" t="s">
        <v>144</v>
      </c>
      <c r="BE106" s="246">
        <f>IF(N106="základní",J106,0)</f>
        <v>0</v>
      </c>
      <c r="BF106" s="246">
        <f>IF(N106="snížená",J106,0)</f>
        <v>0</v>
      </c>
      <c r="BG106" s="246">
        <f>IF(N106="zákl. přenesená",J106,0)</f>
        <v>0</v>
      </c>
      <c r="BH106" s="246">
        <f>IF(N106="sníž. přenesená",J106,0)</f>
        <v>0</v>
      </c>
      <c r="BI106" s="246">
        <f>IF(N106="nulová",J106,0)</f>
        <v>0</v>
      </c>
      <c r="BJ106" s="23" t="s">
        <v>87</v>
      </c>
      <c r="BK106" s="246">
        <f>ROUND(I106*H106,2)</f>
        <v>0</v>
      </c>
      <c r="BL106" s="23" t="s">
        <v>210</v>
      </c>
      <c r="BM106" s="23" t="s">
        <v>281</v>
      </c>
    </row>
    <row r="107" s="1" customFormat="1" ht="16.5" customHeight="1">
      <c r="B107" s="46"/>
      <c r="C107" s="235" t="s">
        <v>235</v>
      </c>
      <c r="D107" s="235" t="s">
        <v>147</v>
      </c>
      <c r="E107" s="236" t="s">
        <v>601</v>
      </c>
      <c r="F107" s="237" t="s">
        <v>602</v>
      </c>
      <c r="G107" s="238" t="s">
        <v>209</v>
      </c>
      <c r="H107" s="239">
        <v>760</v>
      </c>
      <c r="I107" s="240"/>
      <c r="J107" s="241">
        <f>ROUND(I107*H107,2)</f>
        <v>0</v>
      </c>
      <c r="K107" s="237" t="s">
        <v>286</v>
      </c>
      <c r="L107" s="72"/>
      <c r="M107" s="242" t="s">
        <v>78</v>
      </c>
      <c r="N107" s="243" t="s">
        <v>50</v>
      </c>
      <c r="O107" s="47"/>
      <c r="P107" s="244">
        <f>O107*H107</f>
        <v>0</v>
      </c>
      <c r="Q107" s="244">
        <v>0</v>
      </c>
      <c r="R107" s="244">
        <f>Q107*H107</f>
        <v>0</v>
      </c>
      <c r="S107" s="244">
        <v>0</v>
      </c>
      <c r="T107" s="245">
        <f>S107*H107</f>
        <v>0</v>
      </c>
      <c r="AR107" s="23" t="s">
        <v>210</v>
      </c>
      <c r="AT107" s="23" t="s">
        <v>147</v>
      </c>
      <c r="AU107" s="23" t="s">
        <v>87</v>
      </c>
      <c r="AY107" s="23" t="s">
        <v>144</v>
      </c>
      <c r="BE107" s="246">
        <f>IF(N107="základní",J107,0)</f>
        <v>0</v>
      </c>
      <c r="BF107" s="246">
        <f>IF(N107="snížená",J107,0)</f>
        <v>0</v>
      </c>
      <c r="BG107" s="246">
        <f>IF(N107="zákl. přenesená",J107,0)</f>
        <v>0</v>
      </c>
      <c r="BH107" s="246">
        <f>IF(N107="sníž. přenesená",J107,0)</f>
        <v>0</v>
      </c>
      <c r="BI107" s="246">
        <f>IF(N107="nulová",J107,0)</f>
        <v>0</v>
      </c>
      <c r="BJ107" s="23" t="s">
        <v>87</v>
      </c>
      <c r="BK107" s="246">
        <f>ROUND(I107*H107,2)</f>
        <v>0</v>
      </c>
      <c r="BL107" s="23" t="s">
        <v>210</v>
      </c>
      <c r="BM107" s="23" t="s">
        <v>313</v>
      </c>
    </row>
    <row r="108" s="1" customFormat="1" ht="16.5" customHeight="1">
      <c r="B108" s="46"/>
      <c r="C108" s="235" t="s">
        <v>241</v>
      </c>
      <c r="D108" s="235" t="s">
        <v>147</v>
      </c>
      <c r="E108" s="236" t="s">
        <v>603</v>
      </c>
      <c r="F108" s="237" t="s">
        <v>604</v>
      </c>
      <c r="G108" s="238" t="s">
        <v>209</v>
      </c>
      <c r="H108" s="239">
        <v>330</v>
      </c>
      <c r="I108" s="240"/>
      <c r="J108" s="241">
        <f>ROUND(I108*H108,2)</f>
        <v>0</v>
      </c>
      <c r="K108" s="237" t="s">
        <v>286</v>
      </c>
      <c r="L108" s="72"/>
      <c r="M108" s="242" t="s">
        <v>78</v>
      </c>
      <c r="N108" s="243" t="s">
        <v>50</v>
      </c>
      <c r="O108" s="47"/>
      <c r="P108" s="244">
        <f>O108*H108</f>
        <v>0</v>
      </c>
      <c r="Q108" s="244">
        <v>0</v>
      </c>
      <c r="R108" s="244">
        <f>Q108*H108</f>
        <v>0</v>
      </c>
      <c r="S108" s="244">
        <v>0</v>
      </c>
      <c r="T108" s="245">
        <f>S108*H108</f>
        <v>0</v>
      </c>
      <c r="AR108" s="23" t="s">
        <v>210</v>
      </c>
      <c r="AT108" s="23" t="s">
        <v>147</v>
      </c>
      <c r="AU108" s="23" t="s">
        <v>87</v>
      </c>
      <c r="AY108" s="23" t="s">
        <v>144</v>
      </c>
      <c r="BE108" s="246">
        <f>IF(N108="základní",J108,0)</f>
        <v>0</v>
      </c>
      <c r="BF108" s="246">
        <f>IF(N108="snížená",J108,0)</f>
        <v>0</v>
      </c>
      <c r="BG108" s="246">
        <f>IF(N108="zákl. přenesená",J108,0)</f>
        <v>0</v>
      </c>
      <c r="BH108" s="246">
        <f>IF(N108="sníž. přenesená",J108,0)</f>
        <v>0</v>
      </c>
      <c r="BI108" s="246">
        <f>IF(N108="nulová",J108,0)</f>
        <v>0</v>
      </c>
      <c r="BJ108" s="23" t="s">
        <v>87</v>
      </c>
      <c r="BK108" s="246">
        <f>ROUND(I108*H108,2)</f>
        <v>0</v>
      </c>
      <c r="BL108" s="23" t="s">
        <v>210</v>
      </c>
      <c r="BM108" s="23" t="s">
        <v>324</v>
      </c>
    </row>
    <row r="109" s="1" customFormat="1" ht="16.5" customHeight="1">
      <c r="B109" s="46"/>
      <c r="C109" s="235" t="s">
        <v>246</v>
      </c>
      <c r="D109" s="235" t="s">
        <v>147</v>
      </c>
      <c r="E109" s="236" t="s">
        <v>605</v>
      </c>
      <c r="F109" s="237" t="s">
        <v>606</v>
      </c>
      <c r="G109" s="238" t="s">
        <v>209</v>
      </c>
      <c r="H109" s="239">
        <v>380</v>
      </c>
      <c r="I109" s="240"/>
      <c r="J109" s="241">
        <f>ROUND(I109*H109,2)</f>
        <v>0</v>
      </c>
      <c r="K109" s="237" t="s">
        <v>286</v>
      </c>
      <c r="L109" s="72"/>
      <c r="M109" s="242" t="s">
        <v>78</v>
      </c>
      <c r="N109" s="243" t="s">
        <v>50</v>
      </c>
      <c r="O109" s="47"/>
      <c r="P109" s="244">
        <f>O109*H109</f>
        <v>0</v>
      </c>
      <c r="Q109" s="244">
        <v>0</v>
      </c>
      <c r="R109" s="244">
        <f>Q109*H109</f>
        <v>0</v>
      </c>
      <c r="S109" s="244">
        <v>0</v>
      </c>
      <c r="T109" s="245">
        <f>S109*H109</f>
        <v>0</v>
      </c>
      <c r="AR109" s="23" t="s">
        <v>210</v>
      </c>
      <c r="AT109" s="23" t="s">
        <v>147</v>
      </c>
      <c r="AU109" s="23" t="s">
        <v>87</v>
      </c>
      <c r="AY109" s="23" t="s">
        <v>144</v>
      </c>
      <c r="BE109" s="246">
        <f>IF(N109="základní",J109,0)</f>
        <v>0</v>
      </c>
      <c r="BF109" s="246">
        <f>IF(N109="snížená",J109,0)</f>
        <v>0</v>
      </c>
      <c r="BG109" s="246">
        <f>IF(N109="zákl. přenesená",J109,0)</f>
        <v>0</v>
      </c>
      <c r="BH109" s="246">
        <f>IF(N109="sníž. přenesená",J109,0)</f>
        <v>0</v>
      </c>
      <c r="BI109" s="246">
        <f>IF(N109="nulová",J109,0)</f>
        <v>0</v>
      </c>
      <c r="BJ109" s="23" t="s">
        <v>87</v>
      </c>
      <c r="BK109" s="246">
        <f>ROUND(I109*H109,2)</f>
        <v>0</v>
      </c>
      <c r="BL109" s="23" t="s">
        <v>210</v>
      </c>
      <c r="BM109" s="23" t="s">
        <v>334</v>
      </c>
    </row>
    <row r="110" s="11" customFormat="1" ht="37.44" customHeight="1">
      <c r="B110" s="219"/>
      <c r="C110" s="220"/>
      <c r="D110" s="221" t="s">
        <v>79</v>
      </c>
      <c r="E110" s="222" t="s">
        <v>607</v>
      </c>
      <c r="F110" s="222" t="s">
        <v>608</v>
      </c>
      <c r="G110" s="220"/>
      <c r="H110" s="220"/>
      <c r="I110" s="223"/>
      <c r="J110" s="224">
        <f>BK110</f>
        <v>0</v>
      </c>
      <c r="K110" s="220"/>
      <c r="L110" s="225"/>
      <c r="M110" s="226"/>
      <c r="N110" s="227"/>
      <c r="O110" s="227"/>
      <c r="P110" s="228">
        <f>SUM(P111:P112)</f>
        <v>0</v>
      </c>
      <c r="Q110" s="227"/>
      <c r="R110" s="228">
        <f>SUM(R111:R112)</f>
        <v>0</v>
      </c>
      <c r="S110" s="227"/>
      <c r="T110" s="229">
        <f>SUM(T111:T112)</f>
        <v>0</v>
      </c>
      <c r="AR110" s="230" t="s">
        <v>152</v>
      </c>
      <c r="AT110" s="231" t="s">
        <v>79</v>
      </c>
      <c r="AU110" s="231" t="s">
        <v>80</v>
      </c>
      <c r="AY110" s="230" t="s">
        <v>144</v>
      </c>
      <c r="BK110" s="232">
        <f>SUM(BK111:BK112)</f>
        <v>0</v>
      </c>
    </row>
    <row r="111" s="1" customFormat="1" ht="16.5" customHeight="1">
      <c r="B111" s="46"/>
      <c r="C111" s="235" t="s">
        <v>251</v>
      </c>
      <c r="D111" s="235" t="s">
        <v>147</v>
      </c>
      <c r="E111" s="236" t="s">
        <v>609</v>
      </c>
      <c r="F111" s="237" t="s">
        <v>610</v>
      </c>
      <c r="G111" s="238" t="s">
        <v>611</v>
      </c>
      <c r="H111" s="239">
        <v>15</v>
      </c>
      <c r="I111" s="240"/>
      <c r="J111" s="241">
        <f>ROUND(I111*H111,2)</f>
        <v>0</v>
      </c>
      <c r="K111" s="237" t="s">
        <v>286</v>
      </c>
      <c r="L111" s="72"/>
      <c r="M111" s="242" t="s">
        <v>78</v>
      </c>
      <c r="N111" s="243" t="s">
        <v>50</v>
      </c>
      <c r="O111" s="47"/>
      <c r="P111" s="244">
        <f>O111*H111</f>
        <v>0</v>
      </c>
      <c r="Q111" s="244">
        <v>0</v>
      </c>
      <c r="R111" s="244">
        <f>Q111*H111</f>
        <v>0</v>
      </c>
      <c r="S111" s="244">
        <v>0</v>
      </c>
      <c r="T111" s="245">
        <f>S111*H111</f>
        <v>0</v>
      </c>
      <c r="AR111" s="23" t="s">
        <v>612</v>
      </c>
      <c r="AT111" s="23" t="s">
        <v>147</v>
      </c>
      <c r="AU111" s="23" t="s">
        <v>87</v>
      </c>
      <c r="AY111" s="23" t="s">
        <v>144</v>
      </c>
      <c r="BE111" s="246">
        <f>IF(N111="základní",J111,0)</f>
        <v>0</v>
      </c>
      <c r="BF111" s="246">
        <f>IF(N111="snížená",J111,0)</f>
        <v>0</v>
      </c>
      <c r="BG111" s="246">
        <f>IF(N111="zákl. přenesená",J111,0)</f>
        <v>0</v>
      </c>
      <c r="BH111" s="246">
        <f>IF(N111="sníž. přenesená",J111,0)</f>
        <v>0</v>
      </c>
      <c r="BI111" s="246">
        <f>IF(N111="nulová",J111,0)</f>
        <v>0</v>
      </c>
      <c r="BJ111" s="23" t="s">
        <v>87</v>
      </c>
      <c r="BK111" s="246">
        <f>ROUND(I111*H111,2)</f>
        <v>0</v>
      </c>
      <c r="BL111" s="23" t="s">
        <v>612</v>
      </c>
      <c r="BM111" s="23" t="s">
        <v>346</v>
      </c>
    </row>
    <row r="112" s="1" customFormat="1" ht="16.5" customHeight="1">
      <c r="B112" s="46"/>
      <c r="C112" s="235" t="s">
        <v>9</v>
      </c>
      <c r="D112" s="235" t="s">
        <v>147</v>
      </c>
      <c r="E112" s="236" t="s">
        <v>613</v>
      </c>
      <c r="F112" s="237" t="s">
        <v>614</v>
      </c>
      <c r="G112" s="238" t="s">
        <v>611</v>
      </c>
      <c r="H112" s="239">
        <v>40</v>
      </c>
      <c r="I112" s="240"/>
      <c r="J112" s="241">
        <f>ROUND(I112*H112,2)</f>
        <v>0</v>
      </c>
      <c r="K112" s="237" t="s">
        <v>286</v>
      </c>
      <c r="L112" s="72"/>
      <c r="M112" s="242" t="s">
        <v>78</v>
      </c>
      <c r="N112" s="243" t="s">
        <v>50</v>
      </c>
      <c r="O112" s="47"/>
      <c r="P112" s="244">
        <f>O112*H112</f>
        <v>0</v>
      </c>
      <c r="Q112" s="244">
        <v>0</v>
      </c>
      <c r="R112" s="244">
        <f>Q112*H112</f>
        <v>0</v>
      </c>
      <c r="S112" s="244">
        <v>0</v>
      </c>
      <c r="T112" s="245">
        <f>S112*H112</f>
        <v>0</v>
      </c>
      <c r="AR112" s="23" t="s">
        <v>612</v>
      </c>
      <c r="AT112" s="23" t="s">
        <v>147</v>
      </c>
      <c r="AU112" s="23" t="s">
        <v>87</v>
      </c>
      <c r="AY112" s="23" t="s">
        <v>144</v>
      </c>
      <c r="BE112" s="246">
        <f>IF(N112="základní",J112,0)</f>
        <v>0</v>
      </c>
      <c r="BF112" s="246">
        <f>IF(N112="snížená",J112,0)</f>
        <v>0</v>
      </c>
      <c r="BG112" s="246">
        <f>IF(N112="zákl. přenesená",J112,0)</f>
        <v>0</v>
      </c>
      <c r="BH112" s="246">
        <f>IF(N112="sníž. přenesená",J112,0)</f>
        <v>0</v>
      </c>
      <c r="BI112" s="246">
        <f>IF(N112="nulová",J112,0)</f>
        <v>0</v>
      </c>
      <c r="BJ112" s="23" t="s">
        <v>87</v>
      </c>
      <c r="BK112" s="246">
        <f>ROUND(I112*H112,2)</f>
        <v>0</v>
      </c>
      <c r="BL112" s="23" t="s">
        <v>612</v>
      </c>
      <c r="BM112" s="23" t="s">
        <v>357</v>
      </c>
    </row>
    <row r="113" s="11" customFormat="1" ht="37.44" customHeight="1">
      <c r="B113" s="219"/>
      <c r="C113" s="220"/>
      <c r="D113" s="221" t="s">
        <v>79</v>
      </c>
      <c r="E113" s="222" t="s">
        <v>615</v>
      </c>
      <c r="F113" s="222" t="s">
        <v>98</v>
      </c>
      <c r="G113" s="220"/>
      <c r="H113" s="220"/>
      <c r="I113" s="223"/>
      <c r="J113" s="224">
        <f>BK113</f>
        <v>0</v>
      </c>
      <c r="K113" s="220"/>
      <c r="L113" s="225"/>
      <c r="M113" s="226"/>
      <c r="N113" s="227"/>
      <c r="O113" s="227"/>
      <c r="P113" s="228">
        <f>SUM(P114:P116)</f>
        <v>0</v>
      </c>
      <c r="Q113" s="227"/>
      <c r="R113" s="228">
        <f>SUM(R114:R116)</f>
        <v>0</v>
      </c>
      <c r="S113" s="227"/>
      <c r="T113" s="229">
        <f>SUM(T114:T116)</f>
        <v>0</v>
      </c>
      <c r="AR113" s="230" t="s">
        <v>175</v>
      </c>
      <c r="AT113" s="231" t="s">
        <v>79</v>
      </c>
      <c r="AU113" s="231" t="s">
        <v>80</v>
      </c>
      <c r="AY113" s="230" t="s">
        <v>144</v>
      </c>
      <c r="BK113" s="232">
        <f>SUM(BK114:BK116)</f>
        <v>0</v>
      </c>
    </row>
    <row r="114" s="1" customFormat="1" ht="16.5" customHeight="1">
      <c r="B114" s="46"/>
      <c r="C114" s="235" t="s">
        <v>258</v>
      </c>
      <c r="D114" s="235" t="s">
        <v>147</v>
      </c>
      <c r="E114" s="236" t="s">
        <v>616</v>
      </c>
      <c r="F114" s="237" t="s">
        <v>617</v>
      </c>
      <c r="G114" s="238" t="s">
        <v>156</v>
      </c>
      <c r="H114" s="239">
        <v>1</v>
      </c>
      <c r="I114" s="240"/>
      <c r="J114" s="241">
        <f>ROUND(I114*H114,2)</f>
        <v>0</v>
      </c>
      <c r="K114" s="237" t="s">
        <v>286</v>
      </c>
      <c r="L114" s="72"/>
      <c r="M114" s="242" t="s">
        <v>78</v>
      </c>
      <c r="N114" s="243" t="s">
        <v>50</v>
      </c>
      <c r="O114" s="47"/>
      <c r="P114" s="244">
        <f>O114*H114</f>
        <v>0</v>
      </c>
      <c r="Q114" s="244">
        <v>0</v>
      </c>
      <c r="R114" s="244">
        <f>Q114*H114</f>
        <v>0</v>
      </c>
      <c r="S114" s="244">
        <v>0</v>
      </c>
      <c r="T114" s="245">
        <f>S114*H114</f>
        <v>0</v>
      </c>
      <c r="AR114" s="23" t="s">
        <v>618</v>
      </c>
      <c r="AT114" s="23" t="s">
        <v>147</v>
      </c>
      <c r="AU114" s="23" t="s">
        <v>87</v>
      </c>
      <c r="AY114" s="23" t="s">
        <v>144</v>
      </c>
      <c r="BE114" s="246">
        <f>IF(N114="základní",J114,0)</f>
        <v>0</v>
      </c>
      <c r="BF114" s="246">
        <f>IF(N114="snížená",J114,0)</f>
        <v>0</v>
      </c>
      <c r="BG114" s="246">
        <f>IF(N114="zákl. přenesená",J114,0)</f>
        <v>0</v>
      </c>
      <c r="BH114" s="246">
        <f>IF(N114="sníž. přenesená",J114,0)</f>
        <v>0</v>
      </c>
      <c r="BI114" s="246">
        <f>IF(N114="nulová",J114,0)</f>
        <v>0</v>
      </c>
      <c r="BJ114" s="23" t="s">
        <v>87</v>
      </c>
      <c r="BK114" s="246">
        <f>ROUND(I114*H114,2)</f>
        <v>0</v>
      </c>
      <c r="BL114" s="23" t="s">
        <v>618</v>
      </c>
      <c r="BM114" s="23" t="s">
        <v>619</v>
      </c>
    </row>
    <row r="115" s="1" customFormat="1" ht="16.5" customHeight="1">
      <c r="B115" s="46"/>
      <c r="C115" s="235" t="s">
        <v>262</v>
      </c>
      <c r="D115" s="235" t="s">
        <v>147</v>
      </c>
      <c r="E115" s="236" t="s">
        <v>620</v>
      </c>
      <c r="F115" s="237" t="s">
        <v>621</v>
      </c>
      <c r="G115" s="238" t="s">
        <v>156</v>
      </c>
      <c r="H115" s="239">
        <v>1</v>
      </c>
      <c r="I115" s="240"/>
      <c r="J115" s="241">
        <f>ROUND(I115*H115,2)</f>
        <v>0</v>
      </c>
      <c r="K115" s="237" t="s">
        <v>286</v>
      </c>
      <c r="L115" s="72"/>
      <c r="M115" s="242" t="s">
        <v>78</v>
      </c>
      <c r="N115" s="243" t="s">
        <v>50</v>
      </c>
      <c r="O115" s="47"/>
      <c r="P115" s="244">
        <f>O115*H115</f>
        <v>0</v>
      </c>
      <c r="Q115" s="244">
        <v>0</v>
      </c>
      <c r="R115" s="244">
        <f>Q115*H115</f>
        <v>0</v>
      </c>
      <c r="S115" s="244">
        <v>0</v>
      </c>
      <c r="T115" s="245">
        <f>S115*H115</f>
        <v>0</v>
      </c>
      <c r="AR115" s="23" t="s">
        <v>618</v>
      </c>
      <c r="AT115" s="23" t="s">
        <v>147</v>
      </c>
      <c r="AU115" s="23" t="s">
        <v>87</v>
      </c>
      <c r="AY115" s="23" t="s">
        <v>144</v>
      </c>
      <c r="BE115" s="246">
        <f>IF(N115="základní",J115,0)</f>
        <v>0</v>
      </c>
      <c r="BF115" s="246">
        <f>IF(N115="snížená",J115,0)</f>
        <v>0</v>
      </c>
      <c r="BG115" s="246">
        <f>IF(N115="zákl. přenesená",J115,0)</f>
        <v>0</v>
      </c>
      <c r="BH115" s="246">
        <f>IF(N115="sníž. přenesená",J115,0)</f>
        <v>0</v>
      </c>
      <c r="BI115" s="246">
        <f>IF(N115="nulová",J115,0)</f>
        <v>0</v>
      </c>
      <c r="BJ115" s="23" t="s">
        <v>87</v>
      </c>
      <c r="BK115" s="246">
        <f>ROUND(I115*H115,2)</f>
        <v>0</v>
      </c>
      <c r="BL115" s="23" t="s">
        <v>618</v>
      </c>
      <c r="BM115" s="23" t="s">
        <v>622</v>
      </c>
    </row>
    <row r="116" s="1" customFormat="1" ht="16.5" customHeight="1">
      <c r="B116" s="46"/>
      <c r="C116" s="235" t="s">
        <v>266</v>
      </c>
      <c r="D116" s="235" t="s">
        <v>147</v>
      </c>
      <c r="E116" s="236" t="s">
        <v>623</v>
      </c>
      <c r="F116" s="237" t="s">
        <v>624</v>
      </c>
      <c r="G116" s="238" t="s">
        <v>156</v>
      </c>
      <c r="H116" s="239">
        <v>1</v>
      </c>
      <c r="I116" s="240"/>
      <c r="J116" s="241">
        <f>ROUND(I116*H116,2)</f>
        <v>0</v>
      </c>
      <c r="K116" s="237" t="s">
        <v>286</v>
      </c>
      <c r="L116" s="72"/>
      <c r="M116" s="242" t="s">
        <v>78</v>
      </c>
      <c r="N116" s="285" t="s">
        <v>50</v>
      </c>
      <c r="O116" s="283"/>
      <c r="P116" s="286">
        <f>O116*H116</f>
        <v>0</v>
      </c>
      <c r="Q116" s="286">
        <v>0</v>
      </c>
      <c r="R116" s="286">
        <f>Q116*H116</f>
        <v>0</v>
      </c>
      <c r="S116" s="286">
        <v>0</v>
      </c>
      <c r="T116" s="287">
        <f>S116*H116</f>
        <v>0</v>
      </c>
      <c r="AR116" s="23" t="s">
        <v>618</v>
      </c>
      <c r="AT116" s="23" t="s">
        <v>147</v>
      </c>
      <c r="AU116" s="23" t="s">
        <v>87</v>
      </c>
      <c r="AY116" s="23" t="s">
        <v>144</v>
      </c>
      <c r="BE116" s="246">
        <f>IF(N116="základní",J116,0)</f>
        <v>0</v>
      </c>
      <c r="BF116" s="246">
        <f>IF(N116="snížená",J116,0)</f>
        <v>0</v>
      </c>
      <c r="BG116" s="246">
        <f>IF(N116="zákl. přenesená",J116,0)</f>
        <v>0</v>
      </c>
      <c r="BH116" s="246">
        <f>IF(N116="sníž. přenesená",J116,0)</f>
        <v>0</v>
      </c>
      <c r="BI116" s="246">
        <f>IF(N116="nulová",J116,0)</f>
        <v>0</v>
      </c>
      <c r="BJ116" s="23" t="s">
        <v>87</v>
      </c>
      <c r="BK116" s="246">
        <f>ROUND(I116*H116,2)</f>
        <v>0</v>
      </c>
      <c r="BL116" s="23" t="s">
        <v>618</v>
      </c>
      <c r="BM116" s="23" t="s">
        <v>625</v>
      </c>
    </row>
    <row r="117" s="1" customFormat="1" ht="6.96" customHeight="1">
      <c r="B117" s="67"/>
      <c r="C117" s="68"/>
      <c r="D117" s="68"/>
      <c r="E117" s="68"/>
      <c r="F117" s="68"/>
      <c r="G117" s="68"/>
      <c r="H117" s="68"/>
      <c r="I117" s="178"/>
      <c r="J117" s="68"/>
      <c r="K117" s="68"/>
      <c r="L117" s="72"/>
    </row>
  </sheetData>
  <sheetProtection sheet="1" autoFilter="0" formatColumns="0" formatRows="0" objects="1" scenarios="1" spinCount="100000" saltValue="zJN0oE1v9aUoEuYWBk+/pbFZCG+Lbi2q3gdH4brTA988STN44mK5GkYZdvG9PsQsGX00u63hXmoFzHPLSQF5bw==" hashValue="f55pFXeJJLLgoGMzNgnnZVnsQmVxi1Ti4H5Sg6sAbeK66M/EisWCF8/u/tO9ktX2B9uBWoS4bG1aqjhMQW4hQA==" algorithmName="SHA-512" password="CC35"/>
  <autoFilter ref="C86:K116"/>
  <mergeCells count="13">
    <mergeCell ref="E7:H7"/>
    <mergeCell ref="E9:H9"/>
    <mergeCell ref="E11:H11"/>
    <mergeCell ref="E26:H26"/>
    <mergeCell ref="E47:H47"/>
    <mergeCell ref="E49:H49"/>
    <mergeCell ref="E51:H51"/>
    <mergeCell ref="J55:J56"/>
    <mergeCell ref="E75:H75"/>
    <mergeCell ref="E77:H77"/>
    <mergeCell ref="E79:H79"/>
    <mergeCell ref="G1:H1"/>
    <mergeCell ref="L2:V2"/>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49"/>
      <c r="C1" s="149"/>
      <c r="D1" s="150" t="s">
        <v>1</v>
      </c>
      <c r="E1" s="149"/>
      <c r="F1" s="151" t="s">
        <v>100</v>
      </c>
      <c r="G1" s="151" t="s">
        <v>101</v>
      </c>
      <c r="H1" s="151"/>
      <c r="I1" s="152"/>
      <c r="J1" s="151" t="s">
        <v>102</v>
      </c>
      <c r="K1" s="150" t="s">
        <v>103</v>
      </c>
      <c r="L1" s="151" t="s">
        <v>104</v>
      </c>
      <c r="M1" s="151"/>
      <c r="N1" s="151"/>
      <c r="O1" s="151"/>
      <c r="P1" s="151"/>
      <c r="Q1" s="151"/>
      <c r="R1" s="151"/>
      <c r="S1" s="151"/>
      <c r="T1" s="15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99</v>
      </c>
    </row>
    <row r="3" ht="6.96" customHeight="1">
      <c r="B3" s="24"/>
      <c r="C3" s="25"/>
      <c r="D3" s="25"/>
      <c r="E3" s="25"/>
      <c r="F3" s="25"/>
      <c r="G3" s="25"/>
      <c r="H3" s="25"/>
      <c r="I3" s="153"/>
      <c r="J3" s="25"/>
      <c r="K3" s="26"/>
      <c r="AT3" s="23" t="s">
        <v>89</v>
      </c>
    </row>
    <row r="4" ht="36.96" customHeight="1">
      <c r="B4" s="27"/>
      <c r="C4" s="28"/>
      <c r="D4" s="29" t="s">
        <v>105</v>
      </c>
      <c r="E4" s="28"/>
      <c r="F4" s="28"/>
      <c r="G4" s="28"/>
      <c r="H4" s="28"/>
      <c r="I4" s="154"/>
      <c r="J4" s="28"/>
      <c r="K4" s="30"/>
      <c r="M4" s="31" t="s">
        <v>12</v>
      </c>
      <c r="AT4" s="23" t="s">
        <v>6</v>
      </c>
    </row>
    <row r="5" ht="6.96" customHeight="1">
      <c r="B5" s="27"/>
      <c r="C5" s="28"/>
      <c r="D5" s="28"/>
      <c r="E5" s="28"/>
      <c r="F5" s="28"/>
      <c r="G5" s="28"/>
      <c r="H5" s="28"/>
      <c r="I5" s="154"/>
      <c r="J5" s="28"/>
      <c r="K5" s="30"/>
    </row>
    <row r="6">
      <c r="B6" s="27"/>
      <c r="C6" s="28"/>
      <c r="D6" s="39" t="s">
        <v>18</v>
      </c>
      <c r="E6" s="28"/>
      <c r="F6" s="28"/>
      <c r="G6" s="28"/>
      <c r="H6" s="28"/>
      <c r="I6" s="154"/>
      <c r="J6" s="28"/>
      <c r="K6" s="30"/>
    </row>
    <row r="7" ht="16.5" customHeight="1">
      <c r="B7" s="27"/>
      <c r="C7" s="28"/>
      <c r="D7" s="28"/>
      <c r="E7" s="155" t="str">
        <f>'Rekapitulace stavby'!K6</f>
        <v>Energetické úspory výrobních hal I, II, III - BOHEMIA RINGS s.r.o. - Vytápění</v>
      </c>
      <c r="F7" s="39"/>
      <c r="G7" s="39"/>
      <c r="H7" s="39"/>
      <c r="I7" s="154"/>
      <c r="J7" s="28"/>
      <c r="K7" s="30"/>
    </row>
    <row r="8">
      <c r="B8" s="27"/>
      <c r="C8" s="28"/>
      <c r="D8" s="39" t="s">
        <v>106</v>
      </c>
      <c r="E8" s="28"/>
      <c r="F8" s="28"/>
      <c r="G8" s="28"/>
      <c r="H8" s="28"/>
      <c r="I8" s="154"/>
      <c r="J8" s="28"/>
      <c r="K8" s="30"/>
    </row>
    <row r="9" s="1" customFormat="1" ht="16.5" customHeight="1">
      <c r="B9" s="46"/>
      <c r="C9" s="47"/>
      <c r="D9" s="47"/>
      <c r="E9" s="155" t="s">
        <v>107</v>
      </c>
      <c r="F9" s="47"/>
      <c r="G9" s="47"/>
      <c r="H9" s="47"/>
      <c r="I9" s="156"/>
      <c r="J9" s="47"/>
      <c r="K9" s="51"/>
    </row>
    <row r="10" s="1" customFormat="1">
      <c r="B10" s="46"/>
      <c r="C10" s="47"/>
      <c r="D10" s="39" t="s">
        <v>108</v>
      </c>
      <c r="E10" s="47"/>
      <c r="F10" s="47"/>
      <c r="G10" s="47"/>
      <c r="H10" s="47"/>
      <c r="I10" s="156"/>
      <c r="J10" s="47"/>
      <c r="K10" s="51"/>
    </row>
    <row r="11" s="1" customFormat="1" ht="36.96" customHeight="1">
      <c r="B11" s="46"/>
      <c r="C11" s="47"/>
      <c r="D11" s="47"/>
      <c r="E11" s="157" t="s">
        <v>626</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39" t="s">
        <v>20</v>
      </c>
      <c r="E13" s="47"/>
      <c r="F13" s="34" t="s">
        <v>21</v>
      </c>
      <c r="G13" s="47"/>
      <c r="H13" s="47"/>
      <c r="I13" s="158" t="s">
        <v>22</v>
      </c>
      <c r="J13" s="34" t="s">
        <v>78</v>
      </c>
      <c r="K13" s="51"/>
    </row>
    <row r="14" s="1" customFormat="1" ht="14.4" customHeight="1">
      <c r="B14" s="46"/>
      <c r="C14" s="47"/>
      <c r="D14" s="39" t="s">
        <v>24</v>
      </c>
      <c r="E14" s="47"/>
      <c r="F14" s="34" t="s">
        <v>25</v>
      </c>
      <c r="G14" s="47"/>
      <c r="H14" s="47"/>
      <c r="I14" s="158" t="s">
        <v>26</v>
      </c>
      <c r="J14" s="159" t="str">
        <f>'Rekapitulace stavby'!AN8</f>
        <v>3. 10. 2019</v>
      </c>
      <c r="K14" s="51"/>
    </row>
    <row r="15" s="1" customFormat="1" ht="10.8" customHeight="1">
      <c r="B15" s="46"/>
      <c r="C15" s="47"/>
      <c r="D15" s="47"/>
      <c r="E15" s="47"/>
      <c r="F15" s="47"/>
      <c r="G15" s="47"/>
      <c r="H15" s="47"/>
      <c r="I15" s="156"/>
      <c r="J15" s="47"/>
      <c r="K15" s="51"/>
    </row>
    <row r="16" s="1" customFormat="1" ht="14.4" customHeight="1">
      <c r="B16" s="46"/>
      <c r="C16" s="47"/>
      <c r="D16" s="39" t="s">
        <v>30</v>
      </c>
      <c r="E16" s="47"/>
      <c r="F16" s="47"/>
      <c r="G16" s="47"/>
      <c r="H16" s="47"/>
      <c r="I16" s="158" t="s">
        <v>31</v>
      </c>
      <c r="J16" s="34" t="s">
        <v>32</v>
      </c>
      <c r="K16" s="51"/>
    </row>
    <row r="17" s="1" customFormat="1" ht="18" customHeight="1">
      <c r="B17" s="46"/>
      <c r="C17" s="47"/>
      <c r="D17" s="47"/>
      <c r="E17" s="34" t="s">
        <v>33</v>
      </c>
      <c r="F17" s="47"/>
      <c r="G17" s="47"/>
      <c r="H17" s="47"/>
      <c r="I17" s="158" t="s">
        <v>34</v>
      </c>
      <c r="J17" s="34" t="s">
        <v>35</v>
      </c>
      <c r="K17" s="51"/>
    </row>
    <row r="18" s="1" customFormat="1" ht="6.96" customHeight="1">
      <c r="B18" s="46"/>
      <c r="C18" s="47"/>
      <c r="D18" s="47"/>
      <c r="E18" s="47"/>
      <c r="F18" s="47"/>
      <c r="G18" s="47"/>
      <c r="H18" s="47"/>
      <c r="I18" s="156"/>
      <c r="J18" s="47"/>
      <c r="K18" s="51"/>
    </row>
    <row r="19" s="1" customFormat="1" ht="14.4" customHeight="1">
      <c r="B19" s="46"/>
      <c r="C19" s="47"/>
      <c r="D19" s="39" t="s">
        <v>36</v>
      </c>
      <c r="E19" s="47"/>
      <c r="F19" s="47"/>
      <c r="G19" s="47"/>
      <c r="H19" s="47"/>
      <c r="I19" s="158" t="s">
        <v>31</v>
      </c>
      <c r="J19" s="34" t="str">
        <f>IF('Rekapitulace stavby'!AN13="Vyplň údaj","",IF('Rekapitulace stavby'!AN13="","",'Rekapitulace stavby'!AN13))</f>
        <v/>
      </c>
      <c r="K19" s="51"/>
    </row>
    <row r="20" s="1" customFormat="1" ht="18" customHeight="1">
      <c r="B20" s="46"/>
      <c r="C20" s="47"/>
      <c r="D20" s="47"/>
      <c r="E20" s="34" t="str">
        <f>IF('Rekapitulace stavby'!E14="Vyplň údaj","",IF('Rekapitulace stavby'!E14="","",'Rekapitulace stavby'!E14))</f>
        <v/>
      </c>
      <c r="F20" s="47"/>
      <c r="G20" s="47"/>
      <c r="H20" s="47"/>
      <c r="I20" s="158" t="s">
        <v>34</v>
      </c>
      <c r="J20" s="34"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39" t="s">
        <v>38</v>
      </c>
      <c r="E22" s="47"/>
      <c r="F22" s="47"/>
      <c r="G22" s="47"/>
      <c r="H22" s="47"/>
      <c r="I22" s="158" t="s">
        <v>31</v>
      </c>
      <c r="J22" s="34" t="s">
        <v>39</v>
      </c>
      <c r="K22" s="51"/>
    </row>
    <row r="23" s="1" customFormat="1" ht="18" customHeight="1">
      <c r="B23" s="46"/>
      <c r="C23" s="47"/>
      <c r="D23" s="47"/>
      <c r="E23" s="34" t="s">
        <v>40</v>
      </c>
      <c r="F23" s="47"/>
      <c r="G23" s="47"/>
      <c r="H23" s="47"/>
      <c r="I23" s="158" t="s">
        <v>34</v>
      </c>
      <c r="J23" s="34" t="s">
        <v>41</v>
      </c>
      <c r="K23" s="51"/>
    </row>
    <row r="24" s="1" customFormat="1" ht="6.96" customHeight="1">
      <c r="B24" s="46"/>
      <c r="C24" s="47"/>
      <c r="D24" s="47"/>
      <c r="E24" s="47"/>
      <c r="F24" s="47"/>
      <c r="G24" s="47"/>
      <c r="H24" s="47"/>
      <c r="I24" s="156"/>
      <c r="J24" s="47"/>
      <c r="K24" s="51"/>
    </row>
    <row r="25" s="1" customFormat="1" ht="14.4" customHeight="1">
      <c r="B25" s="46"/>
      <c r="C25" s="47"/>
      <c r="D25" s="39" t="s">
        <v>43</v>
      </c>
      <c r="E25" s="47"/>
      <c r="F25" s="47"/>
      <c r="G25" s="47"/>
      <c r="H25" s="47"/>
      <c r="I25" s="156"/>
      <c r="J25" s="47"/>
      <c r="K25" s="51"/>
    </row>
    <row r="26" s="7" customFormat="1" ht="99.75" customHeight="1">
      <c r="B26" s="160"/>
      <c r="C26" s="161"/>
      <c r="D26" s="161"/>
      <c r="E26" s="44" t="s">
        <v>110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45</v>
      </c>
      <c r="E29" s="47"/>
      <c r="F29" s="47"/>
      <c r="G29" s="47"/>
      <c r="H29" s="47"/>
      <c r="I29" s="156"/>
      <c r="J29" s="167">
        <f>ROUND(J84,2)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47</v>
      </c>
      <c r="G31" s="47"/>
      <c r="H31" s="47"/>
      <c r="I31" s="168" t="s">
        <v>46</v>
      </c>
      <c r="J31" s="52" t="s">
        <v>48</v>
      </c>
      <c r="K31" s="51"/>
    </row>
    <row r="32" s="1" customFormat="1" ht="14.4" customHeight="1">
      <c r="B32" s="46"/>
      <c r="C32" s="47"/>
      <c r="D32" s="55" t="s">
        <v>49</v>
      </c>
      <c r="E32" s="55" t="s">
        <v>50</v>
      </c>
      <c r="F32" s="169">
        <f>ROUND(SUM(BE84:BE87), 2)</f>
        <v>0</v>
      </c>
      <c r="G32" s="47"/>
      <c r="H32" s="47"/>
      <c r="I32" s="170">
        <v>0.20999999999999999</v>
      </c>
      <c r="J32" s="169">
        <f>ROUND(ROUND((SUM(BE84:BE87)), 2)*I32, 2)</f>
        <v>0</v>
      </c>
      <c r="K32" s="51"/>
    </row>
    <row r="33" s="1" customFormat="1" ht="14.4" customHeight="1">
      <c r="B33" s="46"/>
      <c r="C33" s="47"/>
      <c r="D33" s="47"/>
      <c r="E33" s="55" t="s">
        <v>51</v>
      </c>
      <c r="F33" s="169">
        <f>ROUND(SUM(BF84:BF87), 2)</f>
        <v>0</v>
      </c>
      <c r="G33" s="47"/>
      <c r="H33" s="47"/>
      <c r="I33" s="170">
        <v>0.14999999999999999</v>
      </c>
      <c r="J33" s="169">
        <f>ROUND(ROUND((SUM(BF84:BF87)), 2)*I33, 2)</f>
        <v>0</v>
      </c>
      <c r="K33" s="51"/>
    </row>
    <row r="34" hidden="1" s="1" customFormat="1" ht="14.4" customHeight="1">
      <c r="B34" s="46"/>
      <c r="C34" s="47"/>
      <c r="D34" s="47"/>
      <c r="E34" s="55" t="s">
        <v>52</v>
      </c>
      <c r="F34" s="169">
        <f>ROUND(SUM(BG84:BG87), 2)</f>
        <v>0</v>
      </c>
      <c r="G34" s="47"/>
      <c r="H34" s="47"/>
      <c r="I34" s="170">
        <v>0.20999999999999999</v>
      </c>
      <c r="J34" s="169">
        <v>0</v>
      </c>
      <c r="K34" s="51"/>
    </row>
    <row r="35" hidden="1" s="1" customFormat="1" ht="14.4" customHeight="1">
      <c r="B35" s="46"/>
      <c r="C35" s="47"/>
      <c r="D35" s="47"/>
      <c r="E35" s="55" t="s">
        <v>53</v>
      </c>
      <c r="F35" s="169">
        <f>ROUND(SUM(BH84:BH87), 2)</f>
        <v>0</v>
      </c>
      <c r="G35" s="47"/>
      <c r="H35" s="47"/>
      <c r="I35" s="170">
        <v>0.14999999999999999</v>
      </c>
      <c r="J35" s="169">
        <v>0</v>
      </c>
      <c r="K35" s="51"/>
    </row>
    <row r="36" hidden="1" s="1" customFormat="1" ht="14.4" customHeight="1">
      <c r="B36" s="46"/>
      <c r="C36" s="47"/>
      <c r="D36" s="47"/>
      <c r="E36" s="55" t="s">
        <v>54</v>
      </c>
      <c r="F36" s="169">
        <f>ROUND(SUM(BI84:BI87),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55</v>
      </c>
      <c r="E38" s="98"/>
      <c r="F38" s="98"/>
      <c r="G38" s="173" t="s">
        <v>56</v>
      </c>
      <c r="H38" s="174" t="s">
        <v>57</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29" t="s">
        <v>111</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39" t="s">
        <v>18</v>
      </c>
      <c r="D46" s="47"/>
      <c r="E46" s="47"/>
      <c r="F46" s="47"/>
      <c r="G46" s="47"/>
      <c r="H46" s="47"/>
      <c r="I46" s="156"/>
      <c r="J46" s="47"/>
      <c r="K46" s="51"/>
    </row>
    <row r="47" s="1" customFormat="1" ht="16.5" customHeight="1">
      <c r="B47" s="46"/>
      <c r="C47" s="47"/>
      <c r="D47" s="47"/>
      <c r="E47" s="155" t="str">
        <f>E7</f>
        <v>Energetické úspory výrobních hal I, II, III - BOHEMIA RINGS s.r.o. - Vytápění</v>
      </c>
      <c r="F47" s="39"/>
      <c r="G47" s="39"/>
      <c r="H47" s="39"/>
      <c r="I47" s="156"/>
      <c r="J47" s="47"/>
      <c r="K47" s="51"/>
    </row>
    <row r="48">
      <c r="B48" s="27"/>
      <c r="C48" s="39" t="s">
        <v>106</v>
      </c>
      <c r="D48" s="28"/>
      <c r="E48" s="28"/>
      <c r="F48" s="28"/>
      <c r="G48" s="28"/>
      <c r="H48" s="28"/>
      <c r="I48" s="154"/>
      <c r="J48" s="28"/>
      <c r="K48" s="30"/>
    </row>
    <row r="49" s="1" customFormat="1" ht="16.5" customHeight="1">
      <c r="B49" s="46"/>
      <c r="C49" s="47"/>
      <c r="D49" s="47"/>
      <c r="E49" s="155" t="s">
        <v>107</v>
      </c>
      <c r="F49" s="47"/>
      <c r="G49" s="47"/>
      <c r="H49" s="47"/>
      <c r="I49" s="156"/>
      <c r="J49" s="47"/>
      <c r="K49" s="51"/>
    </row>
    <row r="50" s="1" customFormat="1" ht="14.4" customHeight="1">
      <c r="B50" s="46"/>
      <c r="C50" s="39" t="s">
        <v>108</v>
      </c>
      <c r="D50" s="47"/>
      <c r="E50" s="47"/>
      <c r="F50" s="47"/>
      <c r="G50" s="47"/>
      <c r="H50" s="47"/>
      <c r="I50" s="156"/>
      <c r="J50" s="47"/>
      <c r="K50" s="51"/>
    </row>
    <row r="51" s="1" customFormat="1" ht="17.25" customHeight="1">
      <c r="B51" s="46"/>
      <c r="C51" s="47"/>
      <c r="D51" s="47"/>
      <c r="E51" s="157" t="str">
        <f>E11</f>
        <v>P.3 - Vedlejší rozpočtové náklady</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39" t="s">
        <v>24</v>
      </c>
      <c r="D53" s="47"/>
      <c r="E53" s="47"/>
      <c r="F53" s="34" t="str">
        <f>F14</f>
        <v>Zámrsk</v>
      </c>
      <c r="G53" s="47"/>
      <c r="H53" s="47"/>
      <c r="I53" s="158" t="s">
        <v>26</v>
      </c>
      <c r="J53" s="159" t="str">
        <f>IF(J14="","",J14)</f>
        <v>3. 10. 2019</v>
      </c>
      <c r="K53" s="51"/>
    </row>
    <row r="54" s="1" customFormat="1" ht="6.96" customHeight="1">
      <c r="B54" s="46"/>
      <c r="C54" s="47"/>
      <c r="D54" s="47"/>
      <c r="E54" s="47"/>
      <c r="F54" s="47"/>
      <c r="G54" s="47"/>
      <c r="H54" s="47"/>
      <c r="I54" s="156"/>
      <c r="J54" s="47"/>
      <c r="K54" s="51"/>
    </row>
    <row r="55" s="1" customFormat="1">
      <c r="B55" s="46"/>
      <c r="C55" s="39" t="s">
        <v>30</v>
      </c>
      <c r="D55" s="47"/>
      <c r="E55" s="47"/>
      <c r="F55" s="34" t="str">
        <f>E17</f>
        <v>BOHEMIA RINGS s.r.o, č. p. 10, 565 43 Zámrsk</v>
      </c>
      <c r="G55" s="47"/>
      <c r="H55" s="47"/>
      <c r="I55" s="158" t="s">
        <v>38</v>
      </c>
      <c r="J55" s="44" t="str">
        <f>E23</f>
        <v>PK Adamec s.r.o., Komenského 42/I, 561 51 Letohrad</v>
      </c>
      <c r="K55" s="51"/>
    </row>
    <row r="56" s="1" customFormat="1" ht="14.4" customHeight="1">
      <c r="B56" s="46"/>
      <c r="C56" s="39" t="s">
        <v>36</v>
      </c>
      <c r="D56" s="47"/>
      <c r="E56" s="47"/>
      <c r="F56" s="34"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112</v>
      </c>
      <c r="D58" s="171"/>
      <c r="E58" s="171"/>
      <c r="F58" s="171"/>
      <c r="G58" s="171"/>
      <c r="H58" s="171"/>
      <c r="I58" s="185"/>
      <c r="J58" s="186" t="s">
        <v>113</v>
      </c>
      <c r="K58" s="187"/>
    </row>
    <row r="59" s="1" customFormat="1" ht="10.32" customHeight="1">
      <c r="B59" s="46"/>
      <c r="C59" s="47"/>
      <c r="D59" s="47"/>
      <c r="E59" s="47"/>
      <c r="F59" s="47"/>
      <c r="G59" s="47"/>
      <c r="H59" s="47"/>
      <c r="I59" s="156"/>
      <c r="J59" s="47"/>
      <c r="K59" s="51"/>
    </row>
    <row r="60" s="1" customFormat="1" ht="29.28" customHeight="1">
      <c r="B60" s="46"/>
      <c r="C60" s="188" t="s">
        <v>114</v>
      </c>
      <c r="D60" s="47"/>
      <c r="E60" s="47"/>
      <c r="F60" s="47"/>
      <c r="G60" s="47"/>
      <c r="H60" s="47"/>
      <c r="I60" s="156"/>
      <c r="J60" s="167">
        <f>J84</f>
        <v>0</v>
      </c>
      <c r="K60" s="51"/>
      <c r="AU60" s="23" t="s">
        <v>115</v>
      </c>
    </row>
    <row r="61" s="8" customFormat="1" ht="24.96" customHeight="1">
      <c r="B61" s="189"/>
      <c r="C61" s="190"/>
      <c r="D61" s="191" t="s">
        <v>560</v>
      </c>
      <c r="E61" s="192"/>
      <c r="F61" s="192"/>
      <c r="G61" s="192"/>
      <c r="H61" s="192"/>
      <c r="I61" s="193"/>
      <c r="J61" s="194">
        <f>J85</f>
        <v>0</v>
      </c>
      <c r="K61" s="195"/>
    </row>
    <row r="62" s="9" customFormat="1" ht="19.92" customHeight="1">
      <c r="B62" s="196"/>
      <c r="C62" s="197"/>
      <c r="D62" s="198" t="s">
        <v>627</v>
      </c>
      <c r="E62" s="199"/>
      <c r="F62" s="199"/>
      <c r="G62" s="199"/>
      <c r="H62" s="199"/>
      <c r="I62" s="200"/>
      <c r="J62" s="201">
        <f>J86</f>
        <v>0</v>
      </c>
      <c r="K62" s="202"/>
    </row>
    <row r="63" s="1" customFormat="1" ht="21.84" customHeight="1">
      <c r="B63" s="46"/>
      <c r="C63" s="47"/>
      <c r="D63" s="47"/>
      <c r="E63" s="47"/>
      <c r="F63" s="47"/>
      <c r="G63" s="47"/>
      <c r="H63" s="47"/>
      <c r="I63" s="156"/>
      <c r="J63" s="47"/>
      <c r="K63" s="51"/>
    </row>
    <row r="64" s="1" customFormat="1" ht="6.96" customHeight="1">
      <c r="B64" s="67"/>
      <c r="C64" s="68"/>
      <c r="D64" s="68"/>
      <c r="E64" s="68"/>
      <c r="F64" s="68"/>
      <c r="G64" s="68"/>
      <c r="H64" s="68"/>
      <c r="I64" s="178"/>
      <c r="J64" s="68"/>
      <c r="K64" s="69"/>
    </row>
    <row r="68" s="1" customFormat="1" ht="6.96" customHeight="1">
      <c r="B68" s="70"/>
      <c r="C68" s="71"/>
      <c r="D68" s="71"/>
      <c r="E68" s="71"/>
      <c r="F68" s="71"/>
      <c r="G68" s="71"/>
      <c r="H68" s="71"/>
      <c r="I68" s="181"/>
      <c r="J68" s="71"/>
      <c r="K68" s="71"/>
      <c r="L68" s="72"/>
    </row>
    <row r="69" s="1" customFormat="1" ht="36.96" customHeight="1">
      <c r="B69" s="46"/>
      <c r="C69" s="73" t="s">
        <v>128</v>
      </c>
      <c r="D69" s="74"/>
      <c r="E69" s="74"/>
      <c r="F69" s="74"/>
      <c r="G69" s="74"/>
      <c r="H69" s="74"/>
      <c r="I69" s="203"/>
      <c r="J69" s="74"/>
      <c r="K69" s="74"/>
      <c r="L69" s="72"/>
    </row>
    <row r="70" s="1" customFormat="1" ht="6.96" customHeight="1">
      <c r="B70" s="46"/>
      <c r="C70" s="74"/>
      <c r="D70" s="74"/>
      <c r="E70" s="74"/>
      <c r="F70" s="74"/>
      <c r="G70" s="74"/>
      <c r="H70" s="74"/>
      <c r="I70" s="203"/>
      <c r="J70" s="74"/>
      <c r="K70" s="74"/>
      <c r="L70" s="72"/>
    </row>
    <row r="71" s="1" customFormat="1" ht="14.4" customHeight="1">
      <c r="B71" s="46"/>
      <c r="C71" s="76" t="s">
        <v>18</v>
      </c>
      <c r="D71" s="74"/>
      <c r="E71" s="74"/>
      <c r="F71" s="74"/>
      <c r="G71" s="74"/>
      <c r="H71" s="74"/>
      <c r="I71" s="203"/>
      <c r="J71" s="74"/>
      <c r="K71" s="74"/>
      <c r="L71" s="72"/>
    </row>
    <row r="72" s="1" customFormat="1" ht="16.5" customHeight="1">
      <c r="B72" s="46"/>
      <c r="C72" s="74"/>
      <c r="D72" s="74"/>
      <c r="E72" s="204" t="str">
        <f>E7</f>
        <v>Energetické úspory výrobních hal I, II, III - BOHEMIA RINGS s.r.o. - Vytápění</v>
      </c>
      <c r="F72" s="76"/>
      <c r="G72" s="76"/>
      <c r="H72" s="76"/>
      <c r="I72" s="203"/>
      <c r="J72" s="74"/>
      <c r="K72" s="74"/>
      <c r="L72" s="72"/>
    </row>
    <row r="73">
      <c r="B73" s="27"/>
      <c r="C73" s="76" t="s">
        <v>106</v>
      </c>
      <c r="D73" s="205"/>
      <c r="E73" s="205"/>
      <c r="F73" s="205"/>
      <c r="G73" s="205"/>
      <c r="H73" s="205"/>
      <c r="I73" s="148"/>
      <c r="J73" s="205"/>
      <c r="K73" s="205"/>
      <c r="L73" s="206"/>
    </row>
    <row r="74" s="1" customFormat="1" ht="16.5" customHeight="1">
      <c r="B74" s="46"/>
      <c r="C74" s="74"/>
      <c r="D74" s="74"/>
      <c r="E74" s="204" t="s">
        <v>107</v>
      </c>
      <c r="F74" s="74"/>
      <c r="G74" s="74"/>
      <c r="H74" s="74"/>
      <c r="I74" s="203"/>
      <c r="J74" s="74"/>
      <c r="K74" s="74"/>
      <c r="L74" s="72"/>
    </row>
    <row r="75" s="1" customFormat="1" ht="14.4" customHeight="1">
      <c r="B75" s="46"/>
      <c r="C75" s="76" t="s">
        <v>108</v>
      </c>
      <c r="D75" s="74"/>
      <c r="E75" s="74"/>
      <c r="F75" s="74"/>
      <c r="G75" s="74"/>
      <c r="H75" s="74"/>
      <c r="I75" s="203"/>
      <c r="J75" s="74"/>
      <c r="K75" s="74"/>
      <c r="L75" s="72"/>
    </row>
    <row r="76" s="1" customFormat="1" ht="17.25" customHeight="1">
      <c r="B76" s="46"/>
      <c r="C76" s="74"/>
      <c r="D76" s="74"/>
      <c r="E76" s="82" t="str">
        <f>E11</f>
        <v>P.3 - Vedlejší rozpočtové náklady</v>
      </c>
      <c r="F76" s="74"/>
      <c r="G76" s="74"/>
      <c r="H76" s="74"/>
      <c r="I76" s="203"/>
      <c r="J76" s="74"/>
      <c r="K76" s="74"/>
      <c r="L76" s="72"/>
    </row>
    <row r="77" s="1" customFormat="1" ht="6.96" customHeight="1">
      <c r="B77" s="46"/>
      <c r="C77" s="74"/>
      <c r="D77" s="74"/>
      <c r="E77" s="74"/>
      <c r="F77" s="74"/>
      <c r="G77" s="74"/>
      <c r="H77" s="74"/>
      <c r="I77" s="203"/>
      <c r="J77" s="74"/>
      <c r="K77" s="74"/>
      <c r="L77" s="72"/>
    </row>
    <row r="78" s="1" customFormat="1" ht="18" customHeight="1">
      <c r="B78" s="46"/>
      <c r="C78" s="76" t="s">
        <v>24</v>
      </c>
      <c r="D78" s="74"/>
      <c r="E78" s="74"/>
      <c r="F78" s="207" t="str">
        <f>F14</f>
        <v>Zámrsk</v>
      </c>
      <c r="G78" s="74"/>
      <c r="H78" s="74"/>
      <c r="I78" s="208" t="s">
        <v>26</v>
      </c>
      <c r="J78" s="85" t="str">
        <f>IF(J14="","",J14)</f>
        <v>3. 10. 2019</v>
      </c>
      <c r="K78" s="74"/>
      <c r="L78" s="72"/>
    </row>
    <row r="79" s="1" customFormat="1" ht="6.96" customHeight="1">
      <c r="B79" s="46"/>
      <c r="C79" s="74"/>
      <c r="D79" s="74"/>
      <c r="E79" s="74"/>
      <c r="F79" s="74"/>
      <c r="G79" s="74"/>
      <c r="H79" s="74"/>
      <c r="I79" s="203"/>
      <c r="J79" s="74"/>
      <c r="K79" s="74"/>
      <c r="L79" s="72"/>
    </row>
    <row r="80" s="1" customFormat="1">
      <c r="B80" s="46"/>
      <c r="C80" s="76" t="s">
        <v>30</v>
      </c>
      <c r="D80" s="74"/>
      <c r="E80" s="74"/>
      <c r="F80" s="207" t="str">
        <f>E17</f>
        <v>BOHEMIA RINGS s.r.o, č. p. 10, 565 43 Zámrsk</v>
      </c>
      <c r="G80" s="74"/>
      <c r="H80" s="74"/>
      <c r="I80" s="208" t="s">
        <v>38</v>
      </c>
      <c r="J80" s="207" t="str">
        <f>E23</f>
        <v>PK Adamec s.r.o., Komenského 42/I, 561 51 Letohrad</v>
      </c>
      <c r="K80" s="74"/>
      <c r="L80" s="72"/>
    </row>
    <row r="81" s="1" customFormat="1" ht="14.4" customHeight="1">
      <c r="B81" s="46"/>
      <c r="C81" s="76" t="s">
        <v>36</v>
      </c>
      <c r="D81" s="74"/>
      <c r="E81" s="74"/>
      <c r="F81" s="207" t="str">
        <f>IF(E20="","",E20)</f>
        <v/>
      </c>
      <c r="G81" s="74"/>
      <c r="H81" s="74"/>
      <c r="I81" s="203"/>
      <c r="J81" s="74"/>
      <c r="K81" s="74"/>
      <c r="L81" s="72"/>
    </row>
    <row r="82" s="1" customFormat="1" ht="10.32" customHeight="1">
      <c r="B82" s="46"/>
      <c r="C82" s="74"/>
      <c r="D82" s="74"/>
      <c r="E82" s="74"/>
      <c r="F82" s="74"/>
      <c r="G82" s="74"/>
      <c r="H82" s="74"/>
      <c r="I82" s="203"/>
      <c r="J82" s="74"/>
      <c r="K82" s="74"/>
      <c r="L82" s="72"/>
    </row>
    <row r="83" s="10" customFormat="1" ht="29.28" customHeight="1">
      <c r="B83" s="209"/>
      <c r="C83" s="210" t="s">
        <v>129</v>
      </c>
      <c r="D83" s="211" t="s">
        <v>64</v>
      </c>
      <c r="E83" s="211" t="s">
        <v>60</v>
      </c>
      <c r="F83" s="211" t="s">
        <v>130</v>
      </c>
      <c r="G83" s="211" t="s">
        <v>131</v>
      </c>
      <c r="H83" s="211" t="s">
        <v>132</v>
      </c>
      <c r="I83" s="212" t="s">
        <v>133</v>
      </c>
      <c r="J83" s="211" t="s">
        <v>113</v>
      </c>
      <c r="K83" s="213" t="s">
        <v>134</v>
      </c>
      <c r="L83" s="214"/>
      <c r="M83" s="102" t="s">
        <v>135</v>
      </c>
      <c r="N83" s="103" t="s">
        <v>49</v>
      </c>
      <c r="O83" s="103" t="s">
        <v>136</v>
      </c>
      <c r="P83" s="103" t="s">
        <v>137</v>
      </c>
      <c r="Q83" s="103" t="s">
        <v>138</v>
      </c>
      <c r="R83" s="103" t="s">
        <v>139</v>
      </c>
      <c r="S83" s="103" t="s">
        <v>140</v>
      </c>
      <c r="T83" s="104" t="s">
        <v>141</v>
      </c>
    </row>
    <row r="84" s="1" customFormat="1" ht="29.28" customHeight="1">
      <c r="B84" s="46"/>
      <c r="C84" s="108" t="s">
        <v>114</v>
      </c>
      <c r="D84" s="74"/>
      <c r="E84" s="74"/>
      <c r="F84" s="74"/>
      <c r="G84" s="74"/>
      <c r="H84" s="74"/>
      <c r="I84" s="203"/>
      <c r="J84" s="215">
        <f>BK84</f>
        <v>0</v>
      </c>
      <c r="K84" s="74"/>
      <c r="L84" s="72"/>
      <c r="M84" s="105"/>
      <c r="N84" s="106"/>
      <c r="O84" s="106"/>
      <c r="P84" s="216">
        <f>P85</f>
        <v>0</v>
      </c>
      <c r="Q84" s="106"/>
      <c r="R84" s="216">
        <f>R85</f>
        <v>0</v>
      </c>
      <c r="S84" s="106"/>
      <c r="T84" s="217">
        <f>T85</f>
        <v>0</v>
      </c>
      <c r="AT84" s="23" t="s">
        <v>79</v>
      </c>
      <c r="AU84" s="23" t="s">
        <v>115</v>
      </c>
      <c r="BK84" s="218">
        <f>BK85</f>
        <v>0</v>
      </c>
    </row>
    <row r="85" s="11" customFormat="1" ht="37.44" customHeight="1">
      <c r="B85" s="219"/>
      <c r="C85" s="220"/>
      <c r="D85" s="221" t="s">
        <v>79</v>
      </c>
      <c r="E85" s="222" t="s">
        <v>615</v>
      </c>
      <c r="F85" s="222" t="s">
        <v>98</v>
      </c>
      <c r="G85" s="220"/>
      <c r="H85" s="220"/>
      <c r="I85" s="223"/>
      <c r="J85" s="224">
        <f>BK85</f>
        <v>0</v>
      </c>
      <c r="K85" s="220"/>
      <c r="L85" s="225"/>
      <c r="M85" s="226"/>
      <c r="N85" s="227"/>
      <c r="O85" s="227"/>
      <c r="P85" s="228">
        <f>P86</f>
        <v>0</v>
      </c>
      <c r="Q85" s="227"/>
      <c r="R85" s="228">
        <f>R86</f>
        <v>0</v>
      </c>
      <c r="S85" s="227"/>
      <c r="T85" s="229">
        <f>T86</f>
        <v>0</v>
      </c>
      <c r="AR85" s="230" t="s">
        <v>175</v>
      </c>
      <c r="AT85" s="231" t="s">
        <v>79</v>
      </c>
      <c r="AU85" s="231" t="s">
        <v>80</v>
      </c>
      <c r="AY85" s="230" t="s">
        <v>144</v>
      </c>
      <c r="BK85" s="232">
        <f>BK86</f>
        <v>0</v>
      </c>
    </row>
    <row r="86" s="11" customFormat="1" ht="19.92" customHeight="1">
      <c r="B86" s="219"/>
      <c r="C86" s="220"/>
      <c r="D86" s="221" t="s">
        <v>79</v>
      </c>
      <c r="E86" s="233" t="s">
        <v>628</v>
      </c>
      <c r="F86" s="233" t="s">
        <v>629</v>
      </c>
      <c r="G86" s="220"/>
      <c r="H86" s="220"/>
      <c r="I86" s="223"/>
      <c r="J86" s="234">
        <f>BK86</f>
        <v>0</v>
      </c>
      <c r="K86" s="220"/>
      <c r="L86" s="225"/>
      <c r="M86" s="226"/>
      <c r="N86" s="227"/>
      <c r="O86" s="227"/>
      <c r="P86" s="228">
        <f>P87</f>
        <v>0</v>
      </c>
      <c r="Q86" s="227"/>
      <c r="R86" s="228">
        <f>R87</f>
        <v>0</v>
      </c>
      <c r="S86" s="227"/>
      <c r="T86" s="229">
        <f>T87</f>
        <v>0</v>
      </c>
      <c r="AR86" s="230" t="s">
        <v>175</v>
      </c>
      <c r="AT86" s="231" t="s">
        <v>79</v>
      </c>
      <c r="AU86" s="231" t="s">
        <v>87</v>
      </c>
      <c r="AY86" s="230" t="s">
        <v>144</v>
      </c>
      <c r="BK86" s="232">
        <f>BK87</f>
        <v>0</v>
      </c>
    </row>
    <row r="87" s="1" customFormat="1" ht="16.5" customHeight="1">
      <c r="B87" s="46"/>
      <c r="C87" s="235" t="s">
        <v>87</v>
      </c>
      <c r="D87" s="235" t="s">
        <v>147</v>
      </c>
      <c r="E87" s="236" t="s">
        <v>630</v>
      </c>
      <c r="F87" s="237" t="s">
        <v>629</v>
      </c>
      <c r="G87" s="238" t="s">
        <v>631</v>
      </c>
      <c r="H87" s="239">
        <v>1</v>
      </c>
      <c r="I87" s="240"/>
      <c r="J87" s="241">
        <f>ROUND(I87*H87,2)</f>
        <v>0</v>
      </c>
      <c r="K87" s="237" t="s">
        <v>151</v>
      </c>
      <c r="L87" s="72"/>
      <c r="M87" s="242" t="s">
        <v>78</v>
      </c>
      <c r="N87" s="285" t="s">
        <v>50</v>
      </c>
      <c r="O87" s="283"/>
      <c r="P87" s="286">
        <f>O87*H87</f>
        <v>0</v>
      </c>
      <c r="Q87" s="286">
        <v>0</v>
      </c>
      <c r="R87" s="286">
        <f>Q87*H87</f>
        <v>0</v>
      </c>
      <c r="S87" s="286">
        <v>0</v>
      </c>
      <c r="T87" s="287">
        <f>S87*H87</f>
        <v>0</v>
      </c>
      <c r="AR87" s="23" t="s">
        <v>618</v>
      </c>
      <c r="AT87" s="23" t="s">
        <v>147</v>
      </c>
      <c r="AU87" s="23" t="s">
        <v>89</v>
      </c>
      <c r="AY87" s="23" t="s">
        <v>144</v>
      </c>
      <c r="BE87" s="246">
        <f>IF(N87="základní",J87,0)</f>
        <v>0</v>
      </c>
      <c r="BF87" s="246">
        <f>IF(N87="snížená",J87,0)</f>
        <v>0</v>
      </c>
      <c r="BG87" s="246">
        <f>IF(N87="zákl. přenesená",J87,0)</f>
        <v>0</v>
      </c>
      <c r="BH87" s="246">
        <f>IF(N87="sníž. přenesená",J87,0)</f>
        <v>0</v>
      </c>
      <c r="BI87" s="246">
        <f>IF(N87="nulová",J87,0)</f>
        <v>0</v>
      </c>
      <c r="BJ87" s="23" t="s">
        <v>87</v>
      </c>
      <c r="BK87" s="246">
        <f>ROUND(I87*H87,2)</f>
        <v>0</v>
      </c>
      <c r="BL87" s="23" t="s">
        <v>618</v>
      </c>
      <c r="BM87" s="23" t="s">
        <v>632</v>
      </c>
    </row>
    <row r="88" s="1" customFormat="1" ht="6.96" customHeight="1">
      <c r="B88" s="67"/>
      <c r="C88" s="68"/>
      <c r="D88" s="68"/>
      <c r="E88" s="68"/>
      <c r="F88" s="68"/>
      <c r="G88" s="68"/>
      <c r="H88" s="68"/>
      <c r="I88" s="178"/>
      <c r="J88" s="68"/>
      <c r="K88" s="68"/>
      <c r="L88" s="72"/>
    </row>
  </sheetData>
  <sheetProtection sheet="1" autoFilter="0" formatColumns="0" formatRows="0" objects="1" scenarios="1" spinCount="100000" saltValue="2+cIHr/jjUXs+tafafTRBp8fUIXwRVRFq0XKVEToUKldhdKCDiw8zSx3w/h0+ApXlOKUF0xvlhPmyO8vssanKw==" hashValue="TkI0GbiDHk5386qRr6amSmVlzUyZgp5zBZS0pD1WQ+C2y2O0EDnUBP4r3BZqS7jJXsQjYsX0eyoZUXyjrCaLDg=="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8" customWidth="1"/>
    <col min="2" max="2" width="1.664063" style="288" customWidth="1"/>
    <col min="3" max="4" width="5" style="288" customWidth="1"/>
    <col min="5" max="5" width="11.67" style="288" customWidth="1"/>
    <col min="6" max="6" width="9.17" style="288" customWidth="1"/>
    <col min="7" max="7" width="5" style="288" customWidth="1"/>
    <col min="8" max="8" width="77.83" style="288" customWidth="1"/>
    <col min="9" max="10" width="20" style="288" customWidth="1"/>
    <col min="11" max="11" width="1.664063" style="288" customWidth="1"/>
  </cols>
  <sheetData>
    <row r="1" ht="37.5" customHeight="1"/>
    <row r="2" ht="7.5" customHeight="1">
      <c r="B2" s="289"/>
      <c r="C2" s="290"/>
      <c r="D2" s="290"/>
      <c r="E2" s="290"/>
      <c r="F2" s="290"/>
      <c r="G2" s="290"/>
      <c r="H2" s="290"/>
      <c r="I2" s="290"/>
      <c r="J2" s="290"/>
      <c r="K2" s="291"/>
    </row>
    <row r="3" s="14" customFormat="1" ht="45" customHeight="1">
      <c r="B3" s="292"/>
      <c r="C3" s="293" t="s">
        <v>633</v>
      </c>
      <c r="D3" s="293"/>
      <c r="E3" s="293"/>
      <c r="F3" s="293"/>
      <c r="G3" s="293"/>
      <c r="H3" s="293"/>
      <c r="I3" s="293"/>
      <c r="J3" s="293"/>
      <c r="K3" s="294"/>
    </row>
    <row r="4" ht="25.5" customHeight="1">
      <c r="B4" s="295"/>
      <c r="C4" s="296" t="s">
        <v>634</v>
      </c>
      <c r="D4" s="296"/>
      <c r="E4" s="296"/>
      <c r="F4" s="296"/>
      <c r="G4" s="296"/>
      <c r="H4" s="296"/>
      <c r="I4" s="296"/>
      <c r="J4" s="296"/>
      <c r="K4" s="297"/>
    </row>
    <row r="5" ht="5.25" customHeight="1">
      <c r="B5" s="295"/>
      <c r="C5" s="298"/>
      <c r="D5" s="298"/>
      <c r="E5" s="298"/>
      <c r="F5" s="298"/>
      <c r="G5" s="298"/>
      <c r="H5" s="298"/>
      <c r="I5" s="298"/>
      <c r="J5" s="298"/>
      <c r="K5" s="297"/>
    </row>
    <row r="6" ht="15" customHeight="1">
      <c r="B6" s="295"/>
      <c r="C6" s="299" t="s">
        <v>635</v>
      </c>
      <c r="D6" s="299"/>
      <c r="E6" s="299"/>
      <c r="F6" s="299"/>
      <c r="G6" s="299"/>
      <c r="H6" s="299"/>
      <c r="I6" s="299"/>
      <c r="J6" s="299"/>
      <c r="K6" s="297"/>
    </row>
    <row r="7" ht="15" customHeight="1">
      <c r="B7" s="300"/>
      <c r="C7" s="299" t="s">
        <v>636</v>
      </c>
      <c r="D7" s="299"/>
      <c r="E7" s="299"/>
      <c r="F7" s="299"/>
      <c r="G7" s="299"/>
      <c r="H7" s="299"/>
      <c r="I7" s="299"/>
      <c r="J7" s="299"/>
      <c r="K7" s="297"/>
    </row>
    <row r="8" ht="12.75" customHeight="1">
      <c r="B8" s="300"/>
      <c r="C8" s="299"/>
      <c r="D8" s="299"/>
      <c r="E8" s="299"/>
      <c r="F8" s="299"/>
      <c r="G8" s="299"/>
      <c r="H8" s="299"/>
      <c r="I8" s="299"/>
      <c r="J8" s="299"/>
      <c r="K8" s="297"/>
    </row>
    <row r="9" ht="15" customHeight="1">
      <c r="B9" s="300"/>
      <c r="C9" s="299" t="s">
        <v>637</v>
      </c>
      <c r="D9" s="299"/>
      <c r="E9" s="299"/>
      <c r="F9" s="299"/>
      <c r="G9" s="299"/>
      <c r="H9" s="299"/>
      <c r="I9" s="299"/>
      <c r="J9" s="299"/>
      <c r="K9" s="297"/>
    </row>
    <row r="10" ht="15" customHeight="1">
      <c r="B10" s="300"/>
      <c r="C10" s="299"/>
      <c r="D10" s="299" t="s">
        <v>638</v>
      </c>
      <c r="E10" s="299"/>
      <c r="F10" s="299"/>
      <c r="G10" s="299"/>
      <c r="H10" s="299"/>
      <c r="I10" s="299"/>
      <c r="J10" s="299"/>
      <c r="K10" s="297"/>
    </row>
    <row r="11" ht="15" customHeight="1">
      <c r="B11" s="300"/>
      <c r="C11" s="301"/>
      <c r="D11" s="299" t="s">
        <v>639</v>
      </c>
      <c r="E11" s="299"/>
      <c r="F11" s="299"/>
      <c r="G11" s="299"/>
      <c r="H11" s="299"/>
      <c r="I11" s="299"/>
      <c r="J11" s="299"/>
      <c r="K11" s="297"/>
    </row>
    <row r="12" ht="12.75" customHeight="1">
      <c r="B12" s="300"/>
      <c r="C12" s="301"/>
      <c r="D12" s="301"/>
      <c r="E12" s="301"/>
      <c r="F12" s="301"/>
      <c r="G12" s="301"/>
      <c r="H12" s="301"/>
      <c r="I12" s="301"/>
      <c r="J12" s="301"/>
      <c r="K12" s="297"/>
    </row>
    <row r="13" ht="15" customHeight="1">
      <c r="B13" s="300"/>
      <c r="C13" s="301"/>
      <c r="D13" s="299" t="s">
        <v>640</v>
      </c>
      <c r="E13" s="299"/>
      <c r="F13" s="299"/>
      <c r="G13" s="299"/>
      <c r="H13" s="299"/>
      <c r="I13" s="299"/>
      <c r="J13" s="299"/>
      <c r="K13" s="297"/>
    </row>
    <row r="14" ht="15" customHeight="1">
      <c r="B14" s="300"/>
      <c r="C14" s="301"/>
      <c r="D14" s="299" t="s">
        <v>641</v>
      </c>
      <c r="E14" s="299"/>
      <c r="F14" s="299"/>
      <c r="G14" s="299"/>
      <c r="H14" s="299"/>
      <c r="I14" s="299"/>
      <c r="J14" s="299"/>
      <c r="K14" s="297"/>
    </row>
    <row r="15" ht="15" customHeight="1">
      <c r="B15" s="300"/>
      <c r="C15" s="301"/>
      <c r="D15" s="299" t="s">
        <v>642</v>
      </c>
      <c r="E15" s="299"/>
      <c r="F15" s="299"/>
      <c r="G15" s="299"/>
      <c r="H15" s="299"/>
      <c r="I15" s="299"/>
      <c r="J15" s="299"/>
      <c r="K15" s="297"/>
    </row>
    <row r="16" ht="15" customHeight="1">
      <c r="B16" s="300"/>
      <c r="C16" s="301"/>
      <c r="D16" s="301"/>
      <c r="E16" s="302" t="s">
        <v>86</v>
      </c>
      <c r="F16" s="299" t="s">
        <v>643</v>
      </c>
      <c r="G16" s="299"/>
      <c r="H16" s="299"/>
      <c r="I16" s="299"/>
      <c r="J16" s="299"/>
      <c r="K16" s="297"/>
    </row>
    <row r="17" ht="15" customHeight="1">
      <c r="B17" s="300"/>
      <c r="C17" s="301"/>
      <c r="D17" s="301"/>
      <c r="E17" s="302" t="s">
        <v>644</v>
      </c>
      <c r="F17" s="299" t="s">
        <v>645</v>
      </c>
      <c r="G17" s="299"/>
      <c r="H17" s="299"/>
      <c r="I17" s="299"/>
      <c r="J17" s="299"/>
      <c r="K17" s="297"/>
    </row>
    <row r="18" ht="15" customHeight="1">
      <c r="B18" s="300"/>
      <c r="C18" s="301"/>
      <c r="D18" s="301"/>
      <c r="E18" s="302" t="s">
        <v>646</v>
      </c>
      <c r="F18" s="299" t="s">
        <v>647</v>
      </c>
      <c r="G18" s="299"/>
      <c r="H18" s="299"/>
      <c r="I18" s="299"/>
      <c r="J18" s="299"/>
      <c r="K18" s="297"/>
    </row>
    <row r="19" ht="15" customHeight="1">
      <c r="B19" s="300"/>
      <c r="C19" s="301"/>
      <c r="D19" s="301"/>
      <c r="E19" s="302" t="s">
        <v>648</v>
      </c>
      <c r="F19" s="299" t="s">
        <v>649</v>
      </c>
      <c r="G19" s="299"/>
      <c r="H19" s="299"/>
      <c r="I19" s="299"/>
      <c r="J19" s="299"/>
      <c r="K19" s="297"/>
    </row>
    <row r="20" ht="15" customHeight="1">
      <c r="B20" s="300"/>
      <c r="C20" s="301"/>
      <c r="D20" s="301"/>
      <c r="E20" s="302" t="s">
        <v>650</v>
      </c>
      <c r="F20" s="299" t="s">
        <v>651</v>
      </c>
      <c r="G20" s="299"/>
      <c r="H20" s="299"/>
      <c r="I20" s="299"/>
      <c r="J20" s="299"/>
      <c r="K20" s="297"/>
    </row>
    <row r="21" ht="15" customHeight="1">
      <c r="B21" s="300"/>
      <c r="C21" s="301"/>
      <c r="D21" s="301"/>
      <c r="E21" s="302" t="s">
        <v>92</v>
      </c>
      <c r="F21" s="299" t="s">
        <v>652</v>
      </c>
      <c r="G21" s="299"/>
      <c r="H21" s="299"/>
      <c r="I21" s="299"/>
      <c r="J21" s="299"/>
      <c r="K21" s="297"/>
    </row>
    <row r="22" ht="12.75" customHeight="1">
      <c r="B22" s="300"/>
      <c r="C22" s="301"/>
      <c r="D22" s="301"/>
      <c r="E22" s="301"/>
      <c r="F22" s="301"/>
      <c r="G22" s="301"/>
      <c r="H22" s="301"/>
      <c r="I22" s="301"/>
      <c r="J22" s="301"/>
      <c r="K22" s="297"/>
    </row>
    <row r="23" ht="15" customHeight="1">
      <c r="B23" s="300"/>
      <c r="C23" s="299" t="s">
        <v>653</v>
      </c>
      <c r="D23" s="299"/>
      <c r="E23" s="299"/>
      <c r="F23" s="299"/>
      <c r="G23" s="299"/>
      <c r="H23" s="299"/>
      <c r="I23" s="299"/>
      <c r="J23" s="299"/>
      <c r="K23" s="297"/>
    </row>
    <row r="24" ht="15" customHeight="1">
      <c r="B24" s="300"/>
      <c r="C24" s="299" t="s">
        <v>654</v>
      </c>
      <c r="D24" s="299"/>
      <c r="E24" s="299"/>
      <c r="F24" s="299"/>
      <c r="G24" s="299"/>
      <c r="H24" s="299"/>
      <c r="I24" s="299"/>
      <c r="J24" s="299"/>
      <c r="K24" s="297"/>
    </row>
    <row r="25" ht="15" customHeight="1">
      <c r="B25" s="300"/>
      <c r="C25" s="299"/>
      <c r="D25" s="299" t="s">
        <v>655</v>
      </c>
      <c r="E25" s="299"/>
      <c r="F25" s="299"/>
      <c r="G25" s="299"/>
      <c r="H25" s="299"/>
      <c r="I25" s="299"/>
      <c r="J25" s="299"/>
      <c r="K25" s="297"/>
    </row>
    <row r="26" ht="15" customHeight="1">
      <c r="B26" s="300"/>
      <c r="C26" s="301"/>
      <c r="D26" s="299" t="s">
        <v>656</v>
      </c>
      <c r="E26" s="299"/>
      <c r="F26" s="299"/>
      <c r="G26" s="299"/>
      <c r="H26" s="299"/>
      <c r="I26" s="299"/>
      <c r="J26" s="299"/>
      <c r="K26" s="297"/>
    </row>
    <row r="27" ht="12.75" customHeight="1">
      <c r="B27" s="300"/>
      <c r="C27" s="301"/>
      <c r="D27" s="301"/>
      <c r="E27" s="301"/>
      <c r="F27" s="301"/>
      <c r="G27" s="301"/>
      <c r="H27" s="301"/>
      <c r="I27" s="301"/>
      <c r="J27" s="301"/>
      <c r="K27" s="297"/>
    </row>
    <row r="28" ht="15" customHeight="1">
      <c r="B28" s="300"/>
      <c r="C28" s="301"/>
      <c r="D28" s="299" t="s">
        <v>657</v>
      </c>
      <c r="E28" s="299"/>
      <c r="F28" s="299"/>
      <c r="G28" s="299"/>
      <c r="H28" s="299"/>
      <c r="I28" s="299"/>
      <c r="J28" s="299"/>
      <c r="K28" s="297"/>
    </row>
    <row r="29" ht="15" customHeight="1">
      <c r="B29" s="300"/>
      <c r="C29" s="301"/>
      <c r="D29" s="299" t="s">
        <v>658</v>
      </c>
      <c r="E29" s="299"/>
      <c r="F29" s="299"/>
      <c r="G29" s="299"/>
      <c r="H29" s="299"/>
      <c r="I29" s="299"/>
      <c r="J29" s="299"/>
      <c r="K29" s="297"/>
    </row>
    <row r="30" ht="12.75" customHeight="1">
      <c r="B30" s="300"/>
      <c r="C30" s="301"/>
      <c r="D30" s="301"/>
      <c r="E30" s="301"/>
      <c r="F30" s="301"/>
      <c r="G30" s="301"/>
      <c r="H30" s="301"/>
      <c r="I30" s="301"/>
      <c r="J30" s="301"/>
      <c r="K30" s="297"/>
    </row>
    <row r="31" ht="15" customHeight="1">
      <c r="B31" s="300"/>
      <c r="C31" s="301"/>
      <c r="D31" s="299" t="s">
        <v>659</v>
      </c>
      <c r="E31" s="299"/>
      <c r="F31" s="299"/>
      <c r="G31" s="299"/>
      <c r="H31" s="299"/>
      <c r="I31" s="299"/>
      <c r="J31" s="299"/>
      <c r="K31" s="297"/>
    </row>
    <row r="32" ht="15" customHeight="1">
      <c r="B32" s="300"/>
      <c r="C32" s="301"/>
      <c r="D32" s="299" t="s">
        <v>660</v>
      </c>
      <c r="E32" s="299"/>
      <c r="F32" s="299"/>
      <c r="G32" s="299"/>
      <c r="H32" s="299"/>
      <c r="I32" s="299"/>
      <c r="J32" s="299"/>
      <c r="K32" s="297"/>
    </row>
    <row r="33" ht="15" customHeight="1">
      <c r="B33" s="300"/>
      <c r="C33" s="301"/>
      <c r="D33" s="299" t="s">
        <v>661</v>
      </c>
      <c r="E33" s="299"/>
      <c r="F33" s="299"/>
      <c r="G33" s="299"/>
      <c r="H33" s="299"/>
      <c r="I33" s="299"/>
      <c r="J33" s="299"/>
      <c r="K33" s="297"/>
    </row>
    <row r="34" ht="15" customHeight="1">
      <c r="B34" s="300"/>
      <c r="C34" s="301"/>
      <c r="D34" s="299"/>
      <c r="E34" s="303" t="s">
        <v>129</v>
      </c>
      <c r="F34" s="299"/>
      <c r="G34" s="299" t="s">
        <v>662</v>
      </c>
      <c r="H34" s="299"/>
      <c r="I34" s="299"/>
      <c r="J34" s="299"/>
      <c r="K34" s="297"/>
    </row>
    <row r="35" ht="30.75" customHeight="1">
      <c r="B35" s="300"/>
      <c r="C35" s="301"/>
      <c r="D35" s="299"/>
      <c r="E35" s="303" t="s">
        <v>663</v>
      </c>
      <c r="F35" s="299"/>
      <c r="G35" s="299" t="s">
        <v>664</v>
      </c>
      <c r="H35" s="299"/>
      <c r="I35" s="299"/>
      <c r="J35" s="299"/>
      <c r="K35" s="297"/>
    </row>
    <row r="36" ht="15" customHeight="1">
      <c r="B36" s="300"/>
      <c r="C36" s="301"/>
      <c r="D36" s="299"/>
      <c r="E36" s="303" t="s">
        <v>60</v>
      </c>
      <c r="F36" s="299"/>
      <c r="G36" s="299" t="s">
        <v>665</v>
      </c>
      <c r="H36" s="299"/>
      <c r="I36" s="299"/>
      <c r="J36" s="299"/>
      <c r="K36" s="297"/>
    </row>
    <row r="37" ht="15" customHeight="1">
      <c r="B37" s="300"/>
      <c r="C37" s="301"/>
      <c r="D37" s="299"/>
      <c r="E37" s="303" t="s">
        <v>130</v>
      </c>
      <c r="F37" s="299"/>
      <c r="G37" s="299" t="s">
        <v>666</v>
      </c>
      <c r="H37" s="299"/>
      <c r="I37" s="299"/>
      <c r="J37" s="299"/>
      <c r="K37" s="297"/>
    </row>
    <row r="38" ht="15" customHeight="1">
      <c r="B38" s="300"/>
      <c r="C38" s="301"/>
      <c r="D38" s="299"/>
      <c r="E38" s="303" t="s">
        <v>131</v>
      </c>
      <c r="F38" s="299"/>
      <c r="G38" s="299" t="s">
        <v>667</v>
      </c>
      <c r="H38" s="299"/>
      <c r="I38" s="299"/>
      <c r="J38" s="299"/>
      <c r="K38" s="297"/>
    </row>
    <row r="39" ht="15" customHeight="1">
      <c r="B39" s="300"/>
      <c r="C39" s="301"/>
      <c r="D39" s="299"/>
      <c r="E39" s="303" t="s">
        <v>132</v>
      </c>
      <c r="F39" s="299"/>
      <c r="G39" s="299" t="s">
        <v>668</v>
      </c>
      <c r="H39" s="299"/>
      <c r="I39" s="299"/>
      <c r="J39" s="299"/>
      <c r="K39" s="297"/>
    </row>
    <row r="40" ht="15" customHeight="1">
      <c r="B40" s="300"/>
      <c r="C40" s="301"/>
      <c r="D40" s="299"/>
      <c r="E40" s="303" t="s">
        <v>669</v>
      </c>
      <c r="F40" s="299"/>
      <c r="G40" s="299" t="s">
        <v>670</v>
      </c>
      <c r="H40" s="299"/>
      <c r="I40" s="299"/>
      <c r="J40" s="299"/>
      <c r="K40" s="297"/>
    </row>
    <row r="41" ht="15" customHeight="1">
      <c r="B41" s="300"/>
      <c r="C41" s="301"/>
      <c r="D41" s="299"/>
      <c r="E41" s="303"/>
      <c r="F41" s="299"/>
      <c r="G41" s="299" t="s">
        <v>671</v>
      </c>
      <c r="H41" s="299"/>
      <c r="I41" s="299"/>
      <c r="J41" s="299"/>
      <c r="K41" s="297"/>
    </row>
    <row r="42" ht="15" customHeight="1">
      <c r="B42" s="300"/>
      <c r="C42" s="301"/>
      <c r="D42" s="299"/>
      <c r="E42" s="303" t="s">
        <v>672</v>
      </c>
      <c r="F42" s="299"/>
      <c r="G42" s="299" t="s">
        <v>673</v>
      </c>
      <c r="H42" s="299"/>
      <c r="I42" s="299"/>
      <c r="J42" s="299"/>
      <c r="K42" s="297"/>
    </row>
    <row r="43" ht="15" customHeight="1">
      <c r="B43" s="300"/>
      <c r="C43" s="301"/>
      <c r="D43" s="299"/>
      <c r="E43" s="303" t="s">
        <v>134</v>
      </c>
      <c r="F43" s="299"/>
      <c r="G43" s="299" t="s">
        <v>674</v>
      </c>
      <c r="H43" s="299"/>
      <c r="I43" s="299"/>
      <c r="J43" s="299"/>
      <c r="K43" s="297"/>
    </row>
    <row r="44" ht="12.75" customHeight="1">
      <c r="B44" s="300"/>
      <c r="C44" s="301"/>
      <c r="D44" s="299"/>
      <c r="E44" s="299"/>
      <c r="F44" s="299"/>
      <c r="G44" s="299"/>
      <c r="H44" s="299"/>
      <c r="I44" s="299"/>
      <c r="J44" s="299"/>
      <c r="K44" s="297"/>
    </row>
    <row r="45" ht="15" customHeight="1">
      <c r="B45" s="300"/>
      <c r="C45" s="301"/>
      <c r="D45" s="299" t="s">
        <v>675</v>
      </c>
      <c r="E45" s="299"/>
      <c r="F45" s="299"/>
      <c r="G45" s="299"/>
      <c r="H45" s="299"/>
      <c r="I45" s="299"/>
      <c r="J45" s="299"/>
      <c r="K45" s="297"/>
    </row>
    <row r="46" ht="15" customHeight="1">
      <c r="B46" s="300"/>
      <c r="C46" s="301"/>
      <c r="D46" s="301"/>
      <c r="E46" s="299" t="s">
        <v>676</v>
      </c>
      <c r="F46" s="299"/>
      <c r="G46" s="299"/>
      <c r="H46" s="299"/>
      <c r="I46" s="299"/>
      <c r="J46" s="299"/>
      <c r="K46" s="297"/>
    </row>
    <row r="47" ht="15" customHeight="1">
      <c r="B47" s="300"/>
      <c r="C47" s="301"/>
      <c r="D47" s="301"/>
      <c r="E47" s="299" t="s">
        <v>677</v>
      </c>
      <c r="F47" s="299"/>
      <c r="G47" s="299"/>
      <c r="H47" s="299"/>
      <c r="I47" s="299"/>
      <c r="J47" s="299"/>
      <c r="K47" s="297"/>
    </row>
    <row r="48" ht="15" customHeight="1">
      <c r="B48" s="300"/>
      <c r="C48" s="301"/>
      <c r="D48" s="301"/>
      <c r="E48" s="299" t="s">
        <v>678</v>
      </c>
      <c r="F48" s="299"/>
      <c r="G48" s="299"/>
      <c r="H48" s="299"/>
      <c r="I48" s="299"/>
      <c r="J48" s="299"/>
      <c r="K48" s="297"/>
    </row>
    <row r="49" ht="15" customHeight="1">
      <c r="B49" s="300"/>
      <c r="C49" s="301"/>
      <c r="D49" s="299" t="s">
        <v>679</v>
      </c>
      <c r="E49" s="299"/>
      <c r="F49" s="299"/>
      <c r="G49" s="299"/>
      <c r="H49" s="299"/>
      <c r="I49" s="299"/>
      <c r="J49" s="299"/>
      <c r="K49" s="297"/>
    </row>
    <row r="50" ht="25.5" customHeight="1">
      <c r="B50" s="295"/>
      <c r="C50" s="296" t="s">
        <v>680</v>
      </c>
      <c r="D50" s="296"/>
      <c r="E50" s="296"/>
      <c r="F50" s="296"/>
      <c r="G50" s="296"/>
      <c r="H50" s="296"/>
      <c r="I50" s="296"/>
      <c r="J50" s="296"/>
      <c r="K50" s="297"/>
    </row>
    <row r="51" ht="5.25" customHeight="1">
      <c r="B51" s="295"/>
      <c r="C51" s="298"/>
      <c r="D51" s="298"/>
      <c r="E51" s="298"/>
      <c r="F51" s="298"/>
      <c r="G51" s="298"/>
      <c r="H51" s="298"/>
      <c r="I51" s="298"/>
      <c r="J51" s="298"/>
      <c r="K51" s="297"/>
    </row>
    <row r="52" ht="15" customHeight="1">
      <c r="B52" s="295"/>
      <c r="C52" s="299" t="s">
        <v>681</v>
      </c>
      <c r="D52" s="299"/>
      <c r="E52" s="299"/>
      <c r="F52" s="299"/>
      <c r="G52" s="299"/>
      <c r="H52" s="299"/>
      <c r="I52" s="299"/>
      <c r="J52" s="299"/>
      <c r="K52" s="297"/>
    </row>
    <row r="53" ht="15" customHeight="1">
      <c r="B53" s="295"/>
      <c r="C53" s="299" t="s">
        <v>682</v>
      </c>
      <c r="D53" s="299"/>
      <c r="E53" s="299"/>
      <c r="F53" s="299"/>
      <c r="G53" s="299"/>
      <c r="H53" s="299"/>
      <c r="I53" s="299"/>
      <c r="J53" s="299"/>
      <c r="K53" s="297"/>
    </row>
    <row r="54" ht="12.75" customHeight="1">
      <c r="B54" s="295"/>
      <c r="C54" s="299"/>
      <c r="D54" s="299"/>
      <c r="E54" s="299"/>
      <c r="F54" s="299"/>
      <c r="G54" s="299"/>
      <c r="H54" s="299"/>
      <c r="I54" s="299"/>
      <c r="J54" s="299"/>
      <c r="K54" s="297"/>
    </row>
    <row r="55" ht="15" customHeight="1">
      <c r="B55" s="295"/>
      <c r="C55" s="299" t="s">
        <v>683</v>
      </c>
      <c r="D55" s="299"/>
      <c r="E55" s="299"/>
      <c r="F55" s="299"/>
      <c r="G55" s="299"/>
      <c r="H55" s="299"/>
      <c r="I55" s="299"/>
      <c r="J55" s="299"/>
      <c r="K55" s="297"/>
    </row>
    <row r="56" ht="15" customHeight="1">
      <c r="B56" s="295"/>
      <c r="C56" s="301"/>
      <c r="D56" s="299" t="s">
        <v>684</v>
      </c>
      <c r="E56" s="299"/>
      <c r="F56" s="299"/>
      <c r="G56" s="299"/>
      <c r="H56" s="299"/>
      <c r="I56" s="299"/>
      <c r="J56" s="299"/>
      <c r="K56" s="297"/>
    </row>
    <row r="57" ht="15" customHeight="1">
      <c r="B57" s="295"/>
      <c r="C57" s="301"/>
      <c r="D57" s="299" t="s">
        <v>685</v>
      </c>
      <c r="E57" s="299"/>
      <c r="F57" s="299"/>
      <c r="G57" s="299"/>
      <c r="H57" s="299"/>
      <c r="I57" s="299"/>
      <c r="J57" s="299"/>
      <c r="K57" s="297"/>
    </row>
    <row r="58" ht="15" customHeight="1">
      <c r="B58" s="295"/>
      <c r="C58" s="301"/>
      <c r="D58" s="299" t="s">
        <v>686</v>
      </c>
      <c r="E58" s="299"/>
      <c r="F58" s="299"/>
      <c r="G58" s="299"/>
      <c r="H58" s="299"/>
      <c r="I58" s="299"/>
      <c r="J58" s="299"/>
      <c r="K58" s="297"/>
    </row>
    <row r="59" ht="15" customHeight="1">
      <c r="B59" s="295"/>
      <c r="C59" s="301"/>
      <c r="D59" s="299" t="s">
        <v>687</v>
      </c>
      <c r="E59" s="299"/>
      <c r="F59" s="299"/>
      <c r="G59" s="299"/>
      <c r="H59" s="299"/>
      <c r="I59" s="299"/>
      <c r="J59" s="299"/>
      <c r="K59" s="297"/>
    </row>
    <row r="60" ht="15" customHeight="1">
      <c r="B60" s="295"/>
      <c r="C60" s="301"/>
      <c r="D60" s="304" t="s">
        <v>688</v>
      </c>
      <c r="E60" s="304"/>
      <c r="F60" s="304"/>
      <c r="G60" s="304"/>
      <c r="H60" s="304"/>
      <c r="I60" s="304"/>
      <c r="J60" s="304"/>
      <c r="K60" s="297"/>
    </row>
    <row r="61" ht="15" customHeight="1">
      <c r="B61" s="295"/>
      <c r="C61" s="301"/>
      <c r="D61" s="299" t="s">
        <v>689</v>
      </c>
      <c r="E61" s="299"/>
      <c r="F61" s="299"/>
      <c r="G61" s="299"/>
      <c r="H61" s="299"/>
      <c r="I61" s="299"/>
      <c r="J61" s="299"/>
      <c r="K61" s="297"/>
    </row>
    <row r="62" ht="12.75" customHeight="1">
      <c r="B62" s="295"/>
      <c r="C62" s="301"/>
      <c r="D62" s="301"/>
      <c r="E62" s="305"/>
      <c r="F62" s="301"/>
      <c r="G62" s="301"/>
      <c r="H62" s="301"/>
      <c r="I62" s="301"/>
      <c r="J62" s="301"/>
      <c r="K62" s="297"/>
    </row>
    <row r="63" ht="15" customHeight="1">
      <c r="B63" s="295"/>
      <c r="C63" s="301"/>
      <c r="D63" s="299" t="s">
        <v>690</v>
      </c>
      <c r="E63" s="299"/>
      <c r="F63" s="299"/>
      <c r="G63" s="299"/>
      <c r="H63" s="299"/>
      <c r="I63" s="299"/>
      <c r="J63" s="299"/>
      <c r="K63" s="297"/>
    </row>
    <row r="64" ht="15" customHeight="1">
      <c r="B64" s="295"/>
      <c r="C64" s="301"/>
      <c r="D64" s="304" t="s">
        <v>691</v>
      </c>
      <c r="E64" s="304"/>
      <c r="F64" s="304"/>
      <c r="G64" s="304"/>
      <c r="H64" s="304"/>
      <c r="I64" s="304"/>
      <c r="J64" s="304"/>
      <c r="K64" s="297"/>
    </row>
    <row r="65" ht="15" customHeight="1">
      <c r="B65" s="295"/>
      <c r="C65" s="301"/>
      <c r="D65" s="299" t="s">
        <v>692</v>
      </c>
      <c r="E65" s="299"/>
      <c r="F65" s="299"/>
      <c r="G65" s="299"/>
      <c r="H65" s="299"/>
      <c r="I65" s="299"/>
      <c r="J65" s="299"/>
      <c r="K65" s="297"/>
    </row>
    <row r="66" ht="15" customHeight="1">
      <c r="B66" s="295"/>
      <c r="C66" s="301"/>
      <c r="D66" s="299" t="s">
        <v>693</v>
      </c>
      <c r="E66" s="299"/>
      <c r="F66" s="299"/>
      <c r="G66" s="299"/>
      <c r="H66" s="299"/>
      <c r="I66" s="299"/>
      <c r="J66" s="299"/>
      <c r="K66" s="297"/>
    </row>
    <row r="67" ht="15" customHeight="1">
      <c r="B67" s="295"/>
      <c r="C67" s="301"/>
      <c r="D67" s="299" t="s">
        <v>694</v>
      </c>
      <c r="E67" s="299"/>
      <c r="F67" s="299"/>
      <c r="G67" s="299"/>
      <c r="H67" s="299"/>
      <c r="I67" s="299"/>
      <c r="J67" s="299"/>
      <c r="K67" s="297"/>
    </row>
    <row r="68" ht="15" customHeight="1">
      <c r="B68" s="295"/>
      <c r="C68" s="301"/>
      <c r="D68" s="299" t="s">
        <v>695</v>
      </c>
      <c r="E68" s="299"/>
      <c r="F68" s="299"/>
      <c r="G68" s="299"/>
      <c r="H68" s="299"/>
      <c r="I68" s="299"/>
      <c r="J68" s="299"/>
      <c r="K68" s="297"/>
    </row>
    <row r="69" ht="12.75" customHeight="1">
      <c r="B69" s="306"/>
      <c r="C69" s="307"/>
      <c r="D69" s="307"/>
      <c r="E69" s="307"/>
      <c r="F69" s="307"/>
      <c r="G69" s="307"/>
      <c r="H69" s="307"/>
      <c r="I69" s="307"/>
      <c r="J69" s="307"/>
      <c r="K69" s="308"/>
    </row>
    <row r="70" ht="18.75" customHeight="1">
      <c r="B70" s="309"/>
      <c r="C70" s="309"/>
      <c r="D70" s="309"/>
      <c r="E70" s="309"/>
      <c r="F70" s="309"/>
      <c r="G70" s="309"/>
      <c r="H70" s="309"/>
      <c r="I70" s="309"/>
      <c r="J70" s="309"/>
      <c r="K70" s="310"/>
    </row>
    <row r="71" ht="18.75" customHeight="1">
      <c r="B71" s="310"/>
      <c r="C71" s="310"/>
      <c r="D71" s="310"/>
      <c r="E71" s="310"/>
      <c r="F71" s="310"/>
      <c r="G71" s="310"/>
      <c r="H71" s="310"/>
      <c r="I71" s="310"/>
      <c r="J71" s="310"/>
      <c r="K71" s="310"/>
    </row>
    <row r="72" ht="7.5" customHeight="1">
      <c r="B72" s="311"/>
      <c r="C72" s="312"/>
      <c r="D72" s="312"/>
      <c r="E72" s="312"/>
      <c r="F72" s="312"/>
      <c r="G72" s="312"/>
      <c r="H72" s="312"/>
      <c r="I72" s="312"/>
      <c r="J72" s="312"/>
      <c r="K72" s="313"/>
    </row>
    <row r="73" ht="45" customHeight="1">
      <c r="B73" s="314"/>
      <c r="C73" s="315" t="s">
        <v>104</v>
      </c>
      <c r="D73" s="315"/>
      <c r="E73" s="315"/>
      <c r="F73" s="315"/>
      <c r="G73" s="315"/>
      <c r="H73" s="315"/>
      <c r="I73" s="315"/>
      <c r="J73" s="315"/>
      <c r="K73" s="316"/>
    </row>
    <row r="74" ht="17.25" customHeight="1">
      <c r="B74" s="314"/>
      <c r="C74" s="317" t="s">
        <v>696</v>
      </c>
      <c r="D74" s="317"/>
      <c r="E74" s="317"/>
      <c r="F74" s="317" t="s">
        <v>697</v>
      </c>
      <c r="G74" s="318"/>
      <c r="H74" s="317" t="s">
        <v>130</v>
      </c>
      <c r="I74" s="317" t="s">
        <v>64</v>
      </c>
      <c r="J74" s="317" t="s">
        <v>698</v>
      </c>
      <c r="K74" s="316"/>
    </row>
    <row r="75" ht="17.25" customHeight="1">
      <c r="B75" s="314"/>
      <c r="C75" s="319" t="s">
        <v>699</v>
      </c>
      <c r="D75" s="319"/>
      <c r="E75" s="319"/>
      <c r="F75" s="320" t="s">
        <v>700</v>
      </c>
      <c r="G75" s="321"/>
      <c r="H75" s="319"/>
      <c r="I75" s="319"/>
      <c r="J75" s="319" t="s">
        <v>701</v>
      </c>
      <c r="K75" s="316"/>
    </row>
    <row r="76" ht="5.25" customHeight="1">
      <c r="B76" s="314"/>
      <c r="C76" s="322"/>
      <c r="D76" s="322"/>
      <c r="E76" s="322"/>
      <c r="F76" s="322"/>
      <c r="G76" s="323"/>
      <c r="H76" s="322"/>
      <c r="I76" s="322"/>
      <c r="J76" s="322"/>
      <c r="K76" s="316"/>
    </row>
    <row r="77" ht="15" customHeight="1">
      <c r="B77" s="314"/>
      <c r="C77" s="303" t="s">
        <v>60</v>
      </c>
      <c r="D77" s="322"/>
      <c r="E77" s="322"/>
      <c r="F77" s="324" t="s">
        <v>702</v>
      </c>
      <c r="G77" s="323"/>
      <c r="H77" s="303" t="s">
        <v>703</v>
      </c>
      <c r="I77" s="303" t="s">
        <v>704</v>
      </c>
      <c r="J77" s="303">
        <v>20</v>
      </c>
      <c r="K77" s="316"/>
    </row>
    <row r="78" ht="15" customHeight="1">
      <c r="B78" s="314"/>
      <c r="C78" s="303" t="s">
        <v>705</v>
      </c>
      <c r="D78" s="303"/>
      <c r="E78" s="303"/>
      <c r="F78" s="324" t="s">
        <v>702</v>
      </c>
      <c r="G78" s="323"/>
      <c r="H78" s="303" t="s">
        <v>706</v>
      </c>
      <c r="I78" s="303" t="s">
        <v>704</v>
      </c>
      <c r="J78" s="303">
        <v>120</v>
      </c>
      <c r="K78" s="316"/>
    </row>
    <row r="79" ht="15" customHeight="1">
      <c r="B79" s="325"/>
      <c r="C79" s="303" t="s">
        <v>707</v>
      </c>
      <c r="D79" s="303"/>
      <c r="E79" s="303"/>
      <c r="F79" s="324" t="s">
        <v>708</v>
      </c>
      <c r="G79" s="323"/>
      <c r="H79" s="303" t="s">
        <v>709</v>
      </c>
      <c r="I79" s="303" t="s">
        <v>704</v>
      </c>
      <c r="J79" s="303">
        <v>50</v>
      </c>
      <c r="K79" s="316"/>
    </row>
    <row r="80" ht="15" customHeight="1">
      <c r="B80" s="325"/>
      <c r="C80" s="303" t="s">
        <v>710</v>
      </c>
      <c r="D80" s="303"/>
      <c r="E80" s="303"/>
      <c r="F80" s="324" t="s">
        <v>702</v>
      </c>
      <c r="G80" s="323"/>
      <c r="H80" s="303" t="s">
        <v>711</v>
      </c>
      <c r="I80" s="303" t="s">
        <v>712</v>
      </c>
      <c r="J80" s="303"/>
      <c r="K80" s="316"/>
    </row>
    <row r="81" ht="15" customHeight="1">
      <c r="B81" s="325"/>
      <c r="C81" s="326" t="s">
        <v>713</v>
      </c>
      <c r="D81" s="326"/>
      <c r="E81" s="326"/>
      <c r="F81" s="327" t="s">
        <v>708</v>
      </c>
      <c r="G81" s="326"/>
      <c r="H81" s="326" t="s">
        <v>714</v>
      </c>
      <c r="I81" s="326" t="s">
        <v>704</v>
      </c>
      <c r="J81" s="326">
        <v>15</v>
      </c>
      <c r="K81" s="316"/>
    </row>
    <row r="82" ht="15" customHeight="1">
      <c r="B82" s="325"/>
      <c r="C82" s="326" t="s">
        <v>715</v>
      </c>
      <c r="D82" s="326"/>
      <c r="E82" s="326"/>
      <c r="F82" s="327" t="s">
        <v>708</v>
      </c>
      <c r="G82" s="326"/>
      <c r="H82" s="326" t="s">
        <v>716</v>
      </c>
      <c r="I82" s="326" t="s">
        <v>704</v>
      </c>
      <c r="J82" s="326">
        <v>15</v>
      </c>
      <c r="K82" s="316"/>
    </row>
    <row r="83" ht="15" customHeight="1">
      <c r="B83" s="325"/>
      <c r="C83" s="326" t="s">
        <v>717</v>
      </c>
      <c r="D83" s="326"/>
      <c r="E83" s="326"/>
      <c r="F83" s="327" t="s">
        <v>708</v>
      </c>
      <c r="G83" s="326"/>
      <c r="H83" s="326" t="s">
        <v>718</v>
      </c>
      <c r="I83" s="326" t="s">
        <v>704</v>
      </c>
      <c r="J83" s="326">
        <v>20</v>
      </c>
      <c r="K83" s="316"/>
    </row>
    <row r="84" ht="15" customHeight="1">
      <c r="B84" s="325"/>
      <c r="C84" s="326" t="s">
        <v>719</v>
      </c>
      <c r="D84" s="326"/>
      <c r="E84" s="326"/>
      <c r="F84" s="327" t="s">
        <v>708</v>
      </c>
      <c r="G84" s="326"/>
      <c r="H84" s="326" t="s">
        <v>720</v>
      </c>
      <c r="I84" s="326" t="s">
        <v>704</v>
      </c>
      <c r="J84" s="326">
        <v>20</v>
      </c>
      <c r="K84" s="316"/>
    </row>
    <row r="85" ht="15" customHeight="1">
      <c r="B85" s="325"/>
      <c r="C85" s="303" t="s">
        <v>721</v>
      </c>
      <c r="D85" s="303"/>
      <c r="E85" s="303"/>
      <c r="F85" s="324" t="s">
        <v>708</v>
      </c>
      <c r="G85" s="323"/>
      <c r="H85" s="303" t="s">
        <v>722</v>
      </c>
      <c r="I85" s="303" t="s">
        <v>704</v>
      </c>
      <c r="J85" s="303">
        <v>50</v>
      </c>
      <c r="K85" s="316"/>
    </row>
    <row r="86" ht="15" customHeight="1">
      <c r="B86" s="325"/>
      <c r="C86" s="303" t="s">
        <v>723</v>
      </c>
      <c r="D86" s="303"/>
      <c r="E86" s="303"/>
      <c r="F86" s="324" t="s">
        <v>708</v>
      </c>
      <c r="G86" s="323"/>
      <c r="H86" s="303" t="s">
        <v>724</v>
      </c>
      <c r="I86" s="303" t="s">
        <v>704</v>
      </c>
      <c r="J86" s="303">
        <v>20</v>
      </c>
      <c r="K86" s="316"/>
    </row>
    <row r="87" ht="15" customHeight="1">
      <c r="B87" s="325"/>
      <c r="C87" s="303" t="s">
        <v>725</v>
      </c>
      <c r="D87" s="303"/>
      <c r="E87" s="303"/>
      <c r="F87" s="324" t="s">
        <v>708</v>
      </c>
      <c r="G87" s="323"/>
      <c r="H87" s="303" t="s">
        <v>726</v>
      </c>
      <c r="I87" s="303" t="s">
        <v>704</v>
      </c>
      <c r="J87" s="303">
        <v>20</v>
      </c>
      <c r="K87" s="316"/>
    </row>
    <row r="88" ht="15" customHeight="1">
      <c r="B88" s="325"/>
      <c r="C88" s="303" t="s">
        <v>727</v>
      </c>
      <c r="D88" s="303"/>
      <c r="E88" s="303"/>
      <c r="F88" s="324" t="s">
        <v>708</v>
      </c>
      <c r="G88" s="323"/>
      <c r="H88" s="303" t="s">
        <v>728</v>
      </c>
      <c r="I88" s="303" t="s">
        <v>704</v>
      </c>
      <c r="J88" s="303">
        <v>50</v>
      </c>
      <c r="K88" s="316"/>
    </row>
    <row r="89" ht="15" customHeight="1">
      <c r="B89" s="325"/>
      <c r="C89" s="303" t="s">
        <v>729</v>
      </c>
      <c r="D89" s="303"/>
      <c r="E89" s="303"/>
      <c r="F89" s="324" t="s">
        <v>708</v>
      </c>
      <c r="G89" s="323"/>
      <c r="H89" s="303" t="s">
        <v>729</v>
      </c>
      <c r="I89" s="303" t="s">
        <v>704</v>
      </c>
      <c r="J89" s="303">
        <v>50</v>
      </c>
      <c r="K89" s="316"/>
    </row>
    <row r="90" ht="15" customHeight="1">
      <c r="B90" s="325"/>
      <c r="C90" s="303" t="s">
        <v>135</v>
      </c>
      <c r="D90" s="303"/>
      <c r="E90" s="303"/>
      <c r="F90" s="324" t="s">
        <v>708</v>
      </c>
      <c r="G90" s="323"/>
      <c r="H90" s="303" t="s">
        <v>730</v>
      </c>
      <c r="I90" s="303" t="s">
        <v>704</v>
      </c>
      <c r="J90" s="303">
        <v>255</v>
      </c>
      <c r="K90" s="316"/>
    </row>
    <row r="91" ht="15" customHeight="1">
      <c r="B91" s="325"/>
      <c r="C91" s="303" t="s">
        <v>731</v>
      </c>
      <c r="D91" s="303"/>
      <c r="E91" s="303"/>
      <c r="F91" s="324" t="s">
        <v>702</v>
      </c>
      <c r="G91" s="323"/>
      <c r="H91" s="303" t="s">
        <v>732</v>
      </c>
      <c r="I91" s="303" t="s">
        <v>733</v>
      </c>
      <c r="J91" s="303"/>
      <c r="K91" s="316"/>
    </row>
    <row r="92" ht="15" customHeight="1">
      <c r="B92" s="325"/>
      <c r="C92" s="303" t="s">
        <v>734</v>
      </c>
      <c r="D92" s="303"/>
      <c r="E92" s="303"/>
      <c r="F92" s="324" t="s">
        <v>702</v>
      </c>
      <c r="G92" s="323"/>
      <c r="H92" s="303" t="s">
        <v>735</v>
      </c>
      <c r="I92" s="303" t="s">
        <v>736</v>
      </c>
      <c r="J92" s="303"/>
      <c r="K92" s="316"/>
    </row>
    <row r="93" ht="15" customHeight="1">
      <c r="B93" s="325"/>
      <c r="C93" s="303" t="s">
        <v>737</v>
      </c>
      <c r="D93" s="303"/>
      <c r="E93" s="303"/>
      <c r="F93" s="324" t="s">
        <v>702</v>
      </c>
      <c r="G93" s="323"/>
      <c r="H93" s="303" t="s">
        <v>737</v>
      </c>
      <c r="I93" s="303" t="s">
        <v>736</v>
      </c>
      <c r="J93" s="303"/>
      <c r="K93" s="316"/>
    </row>
    <row r="94" ht="15" customHeight="1">
      <c r="B94" s="325"/>
      <c r="C94" s="303" t="s">
        <v>45</v>
      </c>
      <c r="D94" s="303"/>
      <c r="E94" s="303"/>
      <c r="F94" s="324" t="s">
        <v>702</v>
      </c>
      <c r="G94" s="323"/>
      <c r="H94" s="303" t="s">
        <v>738</v>
      </c>
      <c r="I94" s="303" t="s">
        <v>736</v>
      </c>
      <c r="J94" s="303"/>
      <c r="K94" s="316"/>
    </row>
    <row r="95" ht="15" customHeight="1">
      <c r="B95" s="325"/>
      <c r="C95" s="303" t="s">
        <v>55</v>
      </c>
      <c r="D95" s="303"/>
      <c r="E95" s="303"/>
      <c r="F95" s="324" t="s">
        <v>702</v>
      </c>
      <c r="G95" s="323"/>
      <c r="H95" s="303" t="s">
        <v>739</v>
      </c>
      <c r="I95" s="303" t="s">
        <v>736</v>
      </c>
      <c r="J95" s="303"/>
      <c r="K95" s="316"/>
    </row>
    <row r="96" ht="15" customHeight="1">
      <c r="B96" s="328"/>
      <c r="C96" s="329"/>
      <c r="D96" s="329"/>
      <c r="E96" s="329"/>
      <c r="F96" s="329"/>
      <c r="G96" s="329"/>
      <c r="H96" s="329"/>
      <c r="I96" s="329"/>
      <c r="J96" s="329"/>
      <c r="K96" s="330"/>
    </row>
    <row r="97" ht="18.75" customHeight="1">
      <c r="B97" s="331"/>
      <c r="C97" s="332"/>
      <c r="D97" s="332"/>
      <c r="E97" s="332"/>
      <c r="F97" s="332"/>
      <c r="G97" s="332"/>
      <c r="H97" s="332"/>
      <c r="I97" s="332"/>
      <c r="J97" s="332"/>
      <c r="K97" s="331"/>
    </row>
    <row r="98" ht="18.75" customHeight="1">
      <c r="B98" s="310"/>
      <c r="C98" s="310"/>
      <c r="D98" s="310"/>
      <c r="E98" s="310"/>
      <c r="F98" s="310"/>
      <c r="G98" s="310"/>
      <c r="H98" s="310"/>
      <c r="I98" s="310"/>
      <c r="J98" s="310"/>
      <c r="K98" s="310"/>
    </row>
    <row r="99" ht="7.5" customHeight="1">
      <c r="B99" s="311"/>
      <c r="C99" s="312"/>
      <c r="D99" s="312"/>
      <c r="E99" s="312"/>
      <c r="F99" s="312"/>
      <c r="G99" s="312"/>
      <c r="H99" s="312"/>
      <c r="I99" s="312"/>
      <c r="J99" s="312"/>
      <c r="K99" s="313"/>
    </row>
    <row r="100" ht="45" customHeight="1">
      <c r="B100" s="314"/>
      <c r="C100" s="315" t="s">
        <v>740</v>
      </c>
      <c r="D100" s="315"/>
      <c r="E100" s="315"/>
      <c r="F100" s="315"/>
      <c r="G100" s="315"/>
      <c r="H100" s="315"/>
      <c r="I100" s="315"/>
      <c r="J100" s="315"/>
      <c r="K100" s="316"/>
    </row>
    <row r="101" ht="17.25" customHeight="1">
      <c r="B101" s="314"/>
      <c r="C101" s="317" t="s">
        <v>696</v>
      </c>
      <c r="D101" s="317"/>
      <c r="E101" s="317"/>
      <c r="F101" s="317" t="s">
        <v>697</v>
      </c>
      <c r="G101" s="318"/>
      <c r="H101" s="317" t="s">
        <v>130</v>
      </c>
      <c r="I101" s="317" t="s">
        <v>64</v>
      </c>
      <c r="J101" s="317" t="s">
        <v>698</v>
      </c>
      <c r="K101" s="316"/>
    </row>
    <row r="102" ht="17.25" customHeight="1">
      <c r="B102" s="314"/>
      <c r="C102" s="319" t="s">
        <v>699</v>
      </c>
      <c r="D102" s="319"/>
      <c r="E102" s="319"/>
      <c r="F102" s="320" t="s">
        <v>700</v>
      </c>
      <c r="G102" s="321"/>
      <c r="H102" s="319"/>
      <c r="I102" s="319"/>
      <c r="J102" s="319" t="s">
        <v>701</v>
      </c>
      <c r="K102" s="316"/>
    </row>
    <row r="103" ht="5.25" customHeight="1">
      <c r="B103" s="314"/>
      <c r="C103" s="317"/>
      <c r="D103" s="317"/>
      <c r="E103" s="317"/>
      <c r="F103" s="317"/>
      <c r="G103" s="333"/>
      <c r="H103" s="317"/>
      <c r="I103" s="317"/>
      <c r="J103" s="317"/>
      <c r="K103" s="316"/>
    </row>
    <row r="104" ht="15" customHeight="1">
      <c r="B104" s="314"/>
      <c r="C104" s="303" t="s">
        <v>60</v>
      </c>
      <c r="D104" s="322"/>
      <c r="E104" s="322"/>
      <c r="F104" s="324" t="s">
        <v>702</v>
      </c>
      <c r="G104" s="333"/>
      <c r="H104" s="303" t="s">
        <v>741</v>
      </c>
      <c r="I104" s="303" t="s">
        <v>704</v>
      </c>
      <c r="J104" s="303">
        <v>20</v>
      </c>
      <c r="K104" s="316"/>
    </row>
    <row r="105" ht="15" customHeight="1">
      <c r="B105" s="314"/>
      <c r="C105" s="303" t="s">
        <v>705</v>
      </c>
      <c r="D105" s="303"/>
      <c r="E105" s="303"/>
      <c r="F105" s="324" t="s">
        <v>702</v>
      </c>
      <c r="G105" s="303"/>
      <c r="H105" s="303" t="s">
        <v>741</v>
      </c>
      <c r="I105" s="303" t="s">
        <v>704</v>
      </c>
      <c r="J105" s="303">
        <v>120</v>
      </c>
      <c r="K105" s="316"/>
    </row>
    <row r="106" ht="15" customHeight="1">
      <c r="B106" s="325"/>
      <c r="C106" s="303" t="s">
        <v>707</v>
      </c>
      <c r="D106" s="303"/>
      <c r="E106" s="303"/>
      <c r="F106" s="324" t="s">
        <v>708</v>
      </c>
      <c r="G106" s="303"/>
      <c r="H106" s="303" t="s">
        <v>741</v>
      </c>
      <c r="I106" s="303" t="s">
        <v>704</v>
      </c>
      <c r="J106" s="303">
        <v>50</v>
      </c>
      <c r="K106" s="316"/>
    </row>
    <row r="107" ht="15" customHeight="1">
      <c r="B107" s="325"/>
      <c r="C107" s="303" t="s">
        <v>710</v>
      </c>
      <c r="D107" s="303"/>
      <c r="E107" s="303"/>
      <c r="F107" s="324" t="s">
        <v>702</v>
      </c>
      <c r="G107" s="303"/>
      <c r="H107" s="303" t="s">
        <v>741</v>
      </c>
      <c r="I107" s="303" t="s">
        <v>712</v>
      </c>
      <c r="J107" s="303"/>
      <c r="K107" s="316"/>
    </row>
    <row r="108" ht="15" customHeight="1">
      <c r="B108" s="325"/>
      <c r="C108" s="303" t="s">
        <v>721</v>
      </c>
      <c r="D108" s="303"/>
      <c r="E108" s="303"/>
      <c r="F108" s="324" t="s">
        <v>708</v>
      </c>
      <c r="G108" s="303"/>
      <c r="H108" s="303" t="s">
        <v>741</v>
      </c>
      <c r="I108" s="303" t="s">
        <v>704</v>
      </c>
      <c r="J108" s="303">
        <v>50</v>
      </c>
      <c r="K108" s="316"/>
    </row>
    <row r="109" ht="15" customHeight="1">
      <c r="B109" s="325"/>
      <c r="C109" s="303" t="s">
        <v>729</v>
      </c>
      <c r="D109" s="303"/>
      <c r="E109" s="303"/>
      <c r="F109" s="324" t="s">
        <v>708</v>
      </c>
      <c r="G109" s="303"/>
      <c r="H109" s="303" t="s">
        <v>741</v>
      </c>
      <c r="I109" s="303" t="s">
        <v>704</v>
      </c>
      <c r="J109" s="303">
        <v>50</v>
      </c>
      <c r="K109" s="316"/>
    </row>
    <row r="110" ht="15" customHeight="1">
      <c r="B110" s="325"/>
      <c r="C110" s="303" t="s">
        <v>727</v>
      </c>
      <c r="D110" s="303"/>
      <c r="E110" s="303"/>
      <c r="F110" s="324" t="s">
        <v>708</v>
      </c>
      <c r="G110" s="303"/>
      <c r="H110" s="303" t="s">
        <v>741</v>
      </c>
      <c r="I110" s="303" t="s">
        <v>704</v>
      </c>
      <c r="J110" s="303">
        <v>50</v>
      </c>
      <c r="K110" s="316"/>
    </row>
    <row r="111" ht="15" customHeight="1">
      <c r="B111" s="325"/>
      <c r="C111" s="303" t="s">
        <v>60</v>
      </c>
      <c r="D111" s="303"/>
      <c r="E111" s="303"/>
      <c r="F111" s="324" t="s">
        <v>702</v>
      </c>
      <c r="G111" s="303"/>
      <c r="H111" s="303" t="s">
        <v>742</v>
      </c>
      <c r="I111" s="303" t="s">
        <v>704</v>
      </c>
      <c r="J111" s="303">
        <v>20</v>
      </c>
      <c r="K111" s="316"/>
    </row>
    <row r="112" ht="15" customHeight="1">
      <c r="B112" s="325"/>
      <c r="C112" s="303" t="s">
        <v>743</v>
      </c>
      <c r="D112" s="303"/>
      <c r="E112" s="303"/>
      <c r="F112" s="324" t="s">
        <v>702</v>
      </c>
      <c r="G112" s="303"/>
      <c r="H112" s="303" t="s">
        <v>744</v>
      </c>
      <c r="I112" s="303" t="s">
        <v>704</v>
      </c>
      <c r="J112" s="303">
        <v>120</v>
      </c>
      <c r="K112" s="316"/>
    </row>
    <row r="113" ht="15" customHeight="1">
      <c r="B113" s="325"/>
      <c r="C113" s="303" t="s">
        <v>45</v>
      </c>
      <c r="D113" s="303"/>
      <c r="E113" s="303"/>
      <c r="F113" s="324" t="s">
        <v>702</v>
      </c>
      <c r="G113" s="303"/>
      <c r="H113" s="303" t="s">
        <v>745</v>
      </c>
      <c r="I113" s="303" t="s">
        <v>736</v>
      </c>
      <c r="J113" s="303"/>
      <c r="K113" s="316"/>
    </row>
    <row r="114" ht="15" customHeight="1">
      <c r="B114" s="325"/>
      <c r="C114" s="303" t="s">
        <v>55</v>
      </c>
      <c r="D114" s="303"/>
      <c r="E114" s="303"/>
      <c r="F114" s="324" t="s">
        <v>702</v>
      </c>
      <c r="G114" s="303"/>
      <c r="H114" s="303" t="s">
        <v>746</v>
      </c>
      <c r="I114" s="303" t="s">
        <v>736</v>
      </c>
      <c r="J114" s="303"/>
      <c r="K114" s="316"/>
    </row>
    <row r="115" ht="15" customHeight="1">
      <c r="B115" s="325"/>
      <c r="C115" s="303" t="s">
        <v>64</v>
      </c>
      <c r="D115" s="303"/>
      <c r="E115" s="303"/>
      <c r="F115" s="324" t="s">
        <v>702</v>
      </c>
      <c r="G115" s="303"/>
      <c r="H115" s="303" t="s">
        <v>747</v>
      </c>
      <c r="I115" s="303" t="s">
        <v>748</v>
      </c>
      <c r="J115" s="303"/>
      <c r="K115" s="316"/>
    </row>
    <row r="116" ht="15" customHeight="1">
      <c r="B116" s="328"/>
      <c r="C116" s="334"/>
      <c r="D116" s="334"/>
      <c r="E116" s="334"/>
      <c r="F116" s="334"/>
      <c r="G116" s="334"/>
      <c r="H116" s="334"/>
      <c r="I116" s="334"/>
      <c r="J116" s="334"/>
      <c r="K116" s="330"/>
    </row>
    <row r="117" ht="18.75" customHeight="1">
      <c r="B117" s="335"/>
      <c r="C117" s="299"/>
      <c r="D117" s="299"/>
      <c r="E117" s="299"/>
      <c r="F117" s="336"/>
      <c r="G117" s="299"/>
      <c r="H117" s="299"/>
      <c r="I117" s="299"/>
      <c r="J117" s="299"/>
      <c r="K117" s="335"/>
    </row>
    <row r="118" ht="18.75" customHeight="1">
      <c r="B118" s="310"/>
      <c r="C118" s="310"/>
      <c r="D118" s="310"/>
      <c r="E118" s="310"/>
      <c r="F118" s="310"/>
      <c r="G118" s="310"/>
      <c r="H118" s="310"/>
      <c r="I118" s="310"/>
      <c r="J118" s="310"/>
      <c r="K118" s="310"/>
    </row>
    <row r="119" ht="7.5" customHeight="1">
      <c r="B119" s="337"/>
      <c r="C119" s="338"/>
      <c r="D119" s="338"/>
      <c r="E119" s="338"/>
      <c r="F119" s="338"/>
      <c r="G119" s="338"/>
      <c r="H119" s="338"/>
      <c r="I119" s="338"/>
      <c r="J119" s="338"/>
      <c r="K119" s="339"/>
    </row>
    <row r="120" ht="45" customHeight="1">
      <c r="B120" s="340"/>
      <c r="C120" s="293" t="s">
        <v>749</v>
      </c>
      <c r="D120" s="293"/>
      <c r="E120" s="293"/>
      <c r="F120" s="293"/>
      <c r="G120" s="293"/>
      <c r="H120" s="293"/>
      <c r="I120" s="293"/>
      <c r="J120" s="293"/>
      <c r="K120" s="341"/>
    </row>
    <row r="121" ht="17.25" customHeight="1">
      <c r="B121" s="342"/>
      <c r="C121" s="317" t="s">
        <v>696</v>
      </c>
      <c r="D121" s="317"/>
      <c r="E121" s="317"/>
      <c r="F121" s="317" t="s">
        <v>697</v>
      </c>
      <c r="G121" s="318"/>
      <c r="H121" s="317" t="s">
        <v>130</v>
      </c>
      <c r="I121" s="317" t="s">
        <v>64</v>
      </c>
      <c r="J121" s="317" t="s">
        <v>698</v>
      </c>
      <c r="K121" s="343"/>
    </row>
    <row r="122" ht="17.25" customHeight="1">
      <c r="B122" s="342"/>
      <c r="C122" s="319" t="s">
        <v>699</v>
      </c>
      <c r="D122" s="319"/>
      <c r="E122" s="319"/>
      <c r="F122" s="320" t="s">
        <v>700</v>
      </c>
      <c r="G122" s="321"/>
      <c r="H122" s="319"/>
      <c r="I122" s="319"/>
      <c r="J122" s="319" t="s">
        <v>701</v>
      </c>
      <c r="K122" s="343"/>
    </row>
    <row r="123" ht="5.25" customHeight="1">
      <c r="B123" s="344"/>
      <c r="C123" s="322"/>
      <c r="D123" s="322"/>
      <c r="E123" s="322"/>
      <c r="F123" s="322"/>
      <c r="G123" s="303"/>
      <c r="H123" s="322"/>
      <c r="I123" s="322"/>
      <c r="J123" s="322"/>
      <c r="K123" s="345"/>
    </row>
    <row r="124" ht="15" customHeight="1">
      <c r="B124" s="344"/>
      <c r="C124" s="303" t="s">
        <v>705</v>
      </c>
      <c r="D124" s="322"/>
      <c r="E124" s="322"/>
      <c r="F124" s="324" t="s">
        <v>702</v>
      </c>
      <c r="G124" s="303"/>
      <c r="H124" s="303" t="s">
        <v>741</v>
      </c>
      <c r="I124" s="303" t="s">
        <v>704</v>
      </c>
      <c r="J124" s="303">
        <v>120</v>
      </c>
      <c r="K124" s="346"/>
    </row>
    <row r="125" ht="15" customHeight="1">
      <c r="B125" s="344"/>
      <c r="C125" s="303" t="s">
        <v>750</v>
      </c>
      <c r="D125" s="303"/>
      <c r="E125" s="303"/>
      <c r="F125" s="324" t="s">
        <v>702</v>
      </c>
      <c r="G125" s="303"/>
      <c r="H125" s="303" t="s">
        <v>751</v>
      </c>
      <c r="I125" s="303" t="s">
        <v>704</v>
      </c>
      <c r="J125" s="303" t="s">
        <v>752</v>
      </c>
      <c r="K125" s="346"/>
    </row>
    <row r="126" ht="15" customHeight="1">
      <c r="B126" s="344"/>
      <c r="C126" s="303" t="s">
        <v>92</v>
      </c>
      <c r="D126" s="303"/>
      <c r="E126" s="303"/>
      <c r="F126" s="324" t="s">
        <v>702</v>
      </c>
      <c r="G126" s="303"/>
      <c r="H126" s="303" t="s">
        <v>753</v>
      </c>
      <c r="I126" s="303" t="s">
        <v>704</v>
      </c>
      <c r="J126" s="303" t="s">
        <v>752</v>
      </c>
      <c r="K126" s="346"/>
    </row>
    <row r="127" ht="15" customHeight="1">
      <c r="B127" s="344"/>
      <c r="C127" s="303" t="s">
        <v>713</v>
      </c>
      <c r="D127" s="303"/>
      <c r="E127" s="303"/>
      <c r="F127" s="324" t="s">
        <v>708</v>
      </c>
      <c r="G127" s="303"/>
      <c r="H127" s="303" t="s">
        <v>714</v>
      </c>
      <c r="I127" s="303" t="s">
        <v>704</v>
      </c>
      <c r="J127" s="303">
        <v>15</v>
      </c>
      <c r="K127" s="346"/>
    </row>
    <row r="128" ht="15" customHeight="1">
      <c r="B128" s="344"/>
      <c r="C128" s="326" t="s">
        <v>715</v>
      </c>
      <c r="D128" s="326"/>
      <c r="E128" s="326"/>
      <c r="F128" s="327" t="s">
        <v>708</v>
      </c>
      <c r="G128" s="326"/>
      <c r="H128" s="326" t="s">
        <v>716</v>
      </c>
      <c r="I128" s="326" t="s">
        <v>704</v>
      </c>
      <c r="J128" s="326">
        <v>15</v>
      </c>
      <c r="K128" s="346"/>
    </row>
    <row r="129" ht="15" customHeight="1">
      <c r="B129" s="344"/>
      <c r="C129" s="326" t="s">
        <v>717</v>
      </c>
      <c r="D129" s="326"/>
      <c r="E129" s="326"/>
      <c r="F129" s="327" t="s">
        <v>708</v>
      </c>
      <c r="G129" s="326"/>
      <c r="H129" s="326" t="s">
        <v>718</v>
      </c>
      <c r="I129" s="326" t="s">
        <v>704</v>
      </c>
      <c r="J129" s="326">
        <v>20</v>
      </c>
      <c r="K129" s="346"/>
    </row>
    <row r="130" ht="15" customHeight="1">
      <c r="B130" s="344"/>
      <c r="C130" s="326" t="s">
        <v>719</v>
      </c>
      <c r="D130" s="326"/>
      <c r="E130" s="326"/>
      <c r="F130" s="327" t="s">
        <v>708</v>
      </c>
      <c r="G130" s="326"/>
      <c r="H130" s="326" t="s">
        <v>720</v>
      </c>
      <c r="I130" s="326" t="s">
        <v>704</v>
      </c>
      <c r="J130" s="326">
        <v>20</v>
      </c>
      <c r="K130" s="346"/>
    </row>
    <row r="131" ht="15" customHeight="1">
      <c r="B131" s="344"/>
      <c r="C131" s="303" t="s">
        <v>707</v>
      </c>
      <c r="D131" s="303"/>
      <c r="E131" s="303"/>
      <c r="F131" s="324" t="s">
        <v>708</v>
      </c>
      <c r="G131" s="303"/>
      <c r="H131" s="303" t="s">
        <v>741</v>
      </c>
      <c r="I131" s="303" t="s">
        <v>704</v>
      </c>
      <c r="J131" s="303">
        <v>50</v>
      </c>
      <c r="K131" s="346"/>
    </row>
    <row r="132" ht="15" customHeight="1">
      <c r="B132" s="344"/>
      <c r="C132" s="303" t="s">
        <v>721</v>
      </c>
      <c r="D132" s="303"/>
      <c r="E132" s="303"/>
      <c r="F132" s="324" t="s">
        <v>708</v>
      </c>
      <c r="G132" s="303"/>
      <c r="H132" s="303" t="s">
        <v>741</v>
      </c>
      <c r="I132" s="303" t="s">
        <v>704</v>
      </c>
      <c r="J132" s="303">
        <v>50</v>
      </c>
      <c r="K132" s="346"/>
    </row>
    <row r="133" ht="15" customHeight="1">
      <c r="B133" s="344"/>
      <c r="C133" s="303" t="s">
        <v>727</v>
      </c>
      <c r="D133" s="303"/>
      <c r="E133" s="303"/>
      <c r="F133" s="324" t="s">
        <v>708</v>
      </c>
      <c r="G133" s="303"/>
      <c r="H133" s="303" t="s">
        <v>741</v>
      </c>
      <c r="I133" s="303" t="s">
        <v>704</v>
      </c>
      <c r="J133" s="303">
        <v>50</v>
      </c>
      <c r="K133" s="346"/>
    </row>
    <row r="134" ht="15" customHeight="1">
      <c r="B134" s="344"/>
      <c r="C134" s="303" t="s">
        <v>729</v>
      </c>
      <c r="D134" s="303"/>
      <c r="E134" s="303"/>
      <c r="F134" s="324" t="s">
        <v>708</v>
      </c>
      <c r="G134" s="303"/>
      <c r="H134" s="303" t="s">
        <v>741</v>
      </c>
      <c r="I134" s="303" t="s">
        <v>704</v>
      </c>
      <c r="J134" s="303">
        <v>50</v>
      </c>
      <c r="K134" s="346"/>
    </row>
    <row r="135" ht="15" customHeight="1">
      <c r="B135" s="344"/>
      <c r="C135" s="303" t="s">
        <v>135</v>
      </c>
      <c r="D135" s="303"/>
      <c r="E135" s="303"/>
      <c r="F135" s="324" t="s">
        <v>708</v>
      </c>
      <c r="G135" s="303"/>
      <c r="H135" s="303" t="s">
        <v>754</v>
      </c>
      <c r="I135" s="303" t="s">
        <v>704</v>
      </c>
      <c r="J135" s="303">
        <v>255</v>
      </c>
      <c r="K135" s="346"/>
    </row>
    <row r="136" ht="15" customHeight="1">
      <c r="B136" s="344"/>
      <c r="C136" s="303" t="s">
        <v>731</v>
      </c>
      <c r="D136" s="303"/>
      <c r="E136" s="303"/>
      <c r="F136" s="324" t="s">
        <v>702</v>
      </c>
      <c r="G136" s="303"/>
      <c r="H136" s="303" t="s">
        <v>755</v>
      </c>
      <c r="I136" s="303" t="s">
        <v>733</v>
      </c>
      <c r="J136" s="303"/>
      <c r="K136" s="346"/>
    </row>
    <row r="137" ht="15" customHeight="1">
      <c r="B137" s="344"/>
      <c r="C137" s="303" t="s">
        <v>734</v>
      </c>
      <c r="D137" s="303"/>
      <c r="E137" s="303"/>
      <c r="F137" s="324" t="s">
        <v>702</v>
      </c>
      <c r="G137" s="303"/>
      <c r="H137" s="303" t="s">
        <v>756</v>
      </c>
      <c r="I137" s="303" t="s">
        <v>736</v>
      </c>
      <c r="J137" s="303"/>
      <c r="K137" s="346"/>
    </row>
    <row r="138" ht="15" customHeight="1">
      <c r="B138" s="344"/>
      <c r="C138" s="303" t="s">
        <v>737</v>
      </c>
      <c r="D138" s="303"/>
      <c r="E138" s="303"/>
      <c r="F138" s="324" t="s">
        <v>702</v>
      </c>
      <c r="G138" s="303"/>
      <c r="H138" s="303" t="s">
        <v>737</v>
      </c>
      <c r="I138" s="303" t="s">
        <v>736</v>
      </c>
      <c r="J138" s="303"/>
      <c r="K138" s="346"/>
    </row>
    <row r="139" ht="15" customHeight="1">
      <c r="B139" s="344"/>
      <c r="C139" s="303" t="s">
        <v>45</v>
      </c>
      <c r="D139" s="303"/>
      <c r="E139" s="303"/>
      <c r="F139" s="324" t="s">
        <v>702</v>
      </c>
      <c r="G139" s="303"/>
      <c r="H139" s="303" t="s">
        <v>757</v>
      </c>
      <c r="I139" s="303" t="s">
        <v>736</v>
      </c>
      <c r="J139" s="303"/>
      <c r="K139" s="346"/>
    </row>
    <row r="140" ht="15" customHeight="1">
      <c r="B140" s="344"/>
      <c r="C140" s="303" t="s">
        <v>758</v>
      </c>
      <c r="D140" s="303"/>
      <c r="E140" s="303"/>
      <c r="F140" s="324" t="s">
        <v>702</v>
      </c>
      <c r="G140" s="303"/>
      <c r="H140" s="303" t="s">
        <v>759</v>
      </c>
      <c r="I140" s="303" t="s">
        <v>736</v>
      </c>
      <c r="J140" s="303"/>
      <c r="K140" s="346"/>
    </row>
    <row r="141" ht="15" customHeight="1">
      <c r="B141" s="347"/>
      <c r="C141" s="348"/>
      <c r="D141" s="348"/>
      <c r="E141" s="348"/>
      <c r="F141" s="348"/>
      <c r="G141" s="348"/>
      <c r="H141" s="348"/>
      <c r="I141" s="348"/>
      <c r="J141" s="348"/>
      <c r="K141" s="349"/>
    </row>
    <row r="142" ht="18.75" customHeight="1">
      <c r="B142" s="299"/>
      <c r="C142" s="299"/>
      <c r="D142" s="299"/>
      <c r="E142" s="299"/>
      <c r="F142" s="336"/>
      <c r="G142" s="299"/>
      <c r="H142" s="299"/>
      <c r="I142" s="299"/>
      <c r="J142" s="299"/>
      <c r="K142" s="299"/>
    </row>
    <row r="143" ht="18.75" customHeight="1">
      <c r="B143" s="310"/>
      <c r="C143" s="310"/>
      <c r="D143" s="310"/>
      <c r="E143" s="310"/>
      <c r="F143" s="310"/>
      <c r="G143" s="310"/>
      <c r="H143" s="310"/>
      <c r="I143" s="310"/>
      <c r="J143" s="310"/>
      <c r="K143" s="310"/>
    </row>
    <row r="144" ht="7.5" customHeight="1">
      <c r="B144" s="311"/>
      <c r="C144" s="312"/>
      <c r="D144" s="312"/>
      <c r="E144" s="312"/>
      <c r="F144" s="312"/>
      <c r="G144" s="312"/>
      <c r="H144" s="312"/>
      <c r="I144" s="312"/>
      <c r="J144" s="312"/>
      <c r="K144" s="313"/>
    </row>
    <row r="145" ht="45" customHeight="1">
      <c r="B145" s="314"/>
      <c r="C145" s="315" t="s">
        <v>760</v>
      </c>
      <c r="D145" s="315"/>
      <c r="E145" s="315"/>
      <c r="F145" s="315"/>
      <c r="G145" s="315"/>
      <c r="H145" s="315"/>
      <c r="I145" s="315"/>
      <c r="J145" s="315"/>
      <c r="K145" s="316"/>
    </row>
    <row r="146" ht="17.25" customHeight="1">
      <c r="B146" s="314"/>
      <c r="C146" s="317" t="s">
        <v>696</v>
      </c>
      <c r="D146" s="317"/>
      <c r="E146" s="317"/>
      <c r="F146" s="317" t="s">
        <v>697</v>
      </c>
      <c r="G146" s="318"/>
      <c r="H146" s="317" t="s">
        <v>130</v>
      </c>
      <c r="I146" s="317" t="s">
        <v>64</v>
      </c>
      <c r="J146" s="317" t="s">
        <v>698</v>
      </c>
      <c r="K146" s="316"/>
    </row>
    <row r="147" ht="17.25" customHeight="1">
      <c r="B147" s="314"/>
      <c r="C147" s="319" t="s">
        <v>699</v>
      </c>
      <c r="D147" s="319"/>
      <c r="E147" s="319"/>
      <c r="F147" s="320" t="s">
        <v>700</v>
      </c>
      <c r="G147" s="321"/>
      <c r="H147" s="319"/>
      <c r="I147" s="319"/>
      <c r="J147" s="319" t="s">
        <v>701</v>
      </c>
      <c r="K147" s="316"/>
    </row>
    <row r="148" ht="5.25" customHeight="1">
      <c r="B148" s="325"/>
      <c r="C148" s="322"/>
      <c r="D148" s="322"/>
      <c r="E148" s="322"/>
      <c r="F148" s="322"/>
      <c r="G148" s="323"/>
      <c r="H148" s="322"/>
      <c r="I148" s="322"/>
      <c r="J148" s="322"/>
      <c r="K148" s="346"/>
    </row>
    <row r="149" ht="15" customHeight="1">
      <c r="B149" s="325"/>
      <c r="C149" s="350" t="s">
        <v>705</v>
      </c>
      <c r="D149" s="303"/>
      <c r="E149" s="303"/>
      <c r="F149" s="351" t="s">
        <v>702</v>
      </c>
      <c r="G149" s="303"/>
      <c r="H149" s="350" t="s">
        <v>741</v>
      </c>
      <c r="I149" s="350" t="s">
        <v>704</v>
      </c>
      <c r="J149" s="350">
        <v>120</v>
      </c>
      <c r="K149" s="346"/>
    </row>
    <row r="150" ht="15" customHeight="1">
      <c r="B150" s="325"/>
      <c r="C150" s="350" t="s">
        <v>750</v>
      </c>
      <c r="D150" s="303"/>
      <c r="E150" s="303"/>
      <c r="F150" s="351" t="s">
        <v>702</v>
      </c>
      <c r="G150" s="303"/>
      <c r="H150" s="350" t="s">
        <v>761</v>
      </c>
      <c r="I150" s="350" t="s">
        <v>704</v>
      </c>
      <c r="J150" s="350" t="s">
        <v>752</v>
      </c>
      <c r="K150" s="346"/>
    </row>
    <row r="151" ht="15" customHeight="1">
      <c r="B151" s="325"/>
      <c r="C151" s="350" t="s">
        <v>92</v>
      </c>
      <c r="D151" s="303"/>
      <c r="E151" s="303"/>
      <c r="F151" s="351" t="s">
        <v>702</v>
      </c>
      <c r="G151" s="303"/>
      <c r="H151" s="350" t="s">
        <v>762</v>
      </c>
      <c r="I151" s="350" t="s">
        <v>704</v>
      </c>
      <c r="J151" s="350" t="s">
        <v>752</v>
      </c>
      <c r="K151" s="346"/>
    </row>
    <row r="152" ht="15" customHeight="1">
      <c r="B152" s="325"/>
      <c r="C152" s="350" t="s">
        <v>707</v>
      </c>
      <c r="D152" s="303"/>
      <c r="E152" s="303"/>
      <c r="F152" s="351" t="s">
        <v>708</v>
      </c>
      <c r="G152" s="303"/>
      <c r="H152" s="350" t="s">
        <v>741</v>
      </c>
      <c r="I152" s="350" t="s">
        <v>704</v>
      </c>
      <c r="J152" s="350">
        <v>50</v>
      </c>
      <c r="K152" s="346"/>
    </row>
    <row r="153" ht="15" customHeight="1">
      <c r="B153" s="325"/>
      <c r="C153" s="350" t="s">
        <v>710</v>
      </c>
      <c r="D153" s="303"/>
      <c r="E153" s="303"/>
      <c r="F153" s="351" t="s">
        <v>702</v>
      </c>
      <c r="G153" s="303"/>
      <c r="H153" s="350" t="s">
        <v>741</v>
      </c>
      <c r="I153" s="350" t="s">
        <v>712</v>
      </c>
      <c r="J153" s="350"/>
      <c r="K153" s="346"/>
    </row>
    <row r="154" ht="15" customHeight="1">
      <c r="B154" s="325"/>
      <c r="C154" s="350" t="s">
        <v>721</v>
      </c>
      <c r="D154" s="303"/>
      <c r="E154" s="303"/>
      <c r="F154" s="351" t="s">
        <v>708</v>
      </c>
      <c r="G154" s="303"/>
      <c r="H154" s="350" t="s">
        <v>741</v>
      </c>
      <c r="I154" s="350" t="s">
        <v>704</v>
      </c>
      <c r="J154" s="350">
        <v>50</v>
      </c>
      <c r="K154" s="346"/>
    </row>
    <row r="155" ht="15" customHeight="1">
      <c r="B155" s="325"/>
      <c r="C155" s="350" t="s">
        <v>729</v>
      </c>
      <c r="D155" s="303"/>
      <c r="E155" s="303"/>
      <c r="F155" s="351" t="s">
        <v>708</v>
      </c>
      <c r="G155" s="303"/>
      <c r="H155" s="350" t="s">
        <v>741</v>
      </c>
      <c r="I155" s="350" t="s">
        <v>704</v>
      </c>
      <c r="J155" s="350">
        <v>50</v>
      </c>
      <c r="K155" s="346"/>
    </row>
    <row r="156" ht="15" customHeight="1">
      <c r="B156" s="325"/>
      <c r="C156" s="350" t="s">
        <v>727</v>
      </c>
      <c r="D156" s="303"/>
      <c r="E156" s="303"/>
      <c r="F156" s="351" t="s">
        <v>708</v>
      </c>
      <c r="G156" s="303"/>
      <c r="H156" s="350" t="s">
        <v>741</v>
      </c>
      <c r="I156" s="350" t="s">
        <v>704</v>
      </c>
      <c r="J156" s="350">
        <v>50</v>
      </c>
      <c r="K156" s="346"/>
    </row>
    <row r="157" ht="15" customHeight="1">
      <c r="B157" s="325"/>
      <c r="C157" s="350" t="s">
        <v>112</v>
      </c>
      <c r="D157" s="303"/>
      <c r="E157" s="303"/>
      <c r="F157" s="351" t="s">
        <v>702</v>
      </c>
      <c r="G157" s="303"/>
      <c r="H157" s="350" t="s">
        <v>763</v>
      </c>
      <c r="I157" s="350" t="s">
        <v>704</v>
      </c>
      <c r="J157" s="350" t="s">
        <v>764</v>
      </c>
      <c r="K157" s="346"/>
    </row>
    <row r="158" ht="15" customHeight="1">
      <c r="B158" s="325"/>
      <c r="C158" s="350" t="s">
        <v>765</v>
      </c>
      <c r="D158" s="303"/>
      <c r="E158" s="303"/>
      <c r="F158" s="351" t="s">
        <v>702</v>
      </c>
      <c r="G158" s="303"/>
      <c r="H158" s="350" t="s">
        <v>766</v>
      </c>
      <c r="I158" s="350" t="s">
        <v>736</v>
      </c>
      <c r="J158" s="350"/>
      <c r="K158" s="346"/>
    </row>
    <row r="159" ht="15" customHeight="1">
      <c r="B159" s="352"/>
      <c r="C159" s="334"/>
      <c r="D159" s="334"/>
      <c r="E159" s="334"/>
      <c r="F159" s="334"/>
      <c r="G159" s="334"/>
      <c r="H159" s="334"/>
      <c r="I159" s="334"/>
      <c r="J159" s="334"/>
      <c r="K159" s="353"/>
    </row>
    <row r="160" ht="18.75" customHeight="1">
      <c r="B160" s="299"/>
      <c r="C160" s="303"/>
      <c r="D160" s="303"/>
      <c r="E160" s="303"/>
      <c r="F160" s="324"/>
      <c r="G160" s="303"/>
      <c r="H160" s="303"/>
      <c r="I160" s="303"/>
      <c r="J160" s="303"/>
      <c r="K160" s="299"/>
    </row>
    <row r="161" ht="18.75" customHeight="1">
      <c r="B161" s="310"/>
      <c r="C161" s="310"/>
      <c r="D161" s="310"/>
      <c r="E161" s="310"/>
      <c r="F161" s="310"/>
      <c r="G161" s="310"/>
      <c r="H161" s="310"/>
      <c r="I161" s="310"/>
      <c r="J161" s="310"/>
      <c r="K161" s="310"/>
    </row>
    <row r="162" ht="7.5" customHeight="1">
      <c r="B162" s="289"/>
      <c r="C162" s="290"/>
      <c r="D162" s="290"/>
      <c r="E162" s="290"/>
      <c r="F162" s="290"/>
      <c r="G162" s="290"/>
      <c r="H162" s="290"/>
      <c r="I162" s="290"/>
      <c r="J162" s="290"/>
      <c r="K162" s="291"/>
    </row>
    <row r="163" ht="45" customHeight="1">
      <c r="B163" s="292"/>
      <c r="C163" s="293" t="s">
        <v>767</v>
      </c>
      <c r="D163" s="293"/>
      <c r="E163" s="293"/>
      <c r="F163" s="293"/>
      <c r="G163" s="293"/>
      <c r="H163" s="293"/>
      <c r="I163" s="293"/>
      <c r="J163" s="293"/>
      <c r="K163" s="294"/>
    </row>
    <row r="164" ht="17.25" customHeight="1">
      <c r="B164" s="292"/>
      <c r="C164" s="317" t="s">
        <v>696</v>
      </c>
      <c r="D164" s="317"/>
      <c r="E164" s="317"/>
      <c r="F164" s="317" t="s">
        <v>697</v>
      </c>
      <c r="G164" s="354"/>
      <c r="H164" s="355" t="s">
        <v>130</v>
      </c>
      <c r="I164" s="355" t="s">
        <v>64</v>
      </c>
      <c r="J164" s="317" t="s">
        <v>698</v>
      </c>
      <c r="K164" s="294"/>
    </row>
    <row r="165" ht="17.25" customHeight="1">
      <c r="B165" s="295"/>
      <c r="C165" s="319" t="s">
        <v>699</v>
      </c>
      <c r="D165" s="319"/>
      <c r="E165" s="319"/>
      <c r="F165" s="320" t="s">
        <v>700</v>
      </c>
      <c r="G165" s="356"/>
      <c r="H165" s="357"/>
      <c r="I165" s="357"/>
      <c r="J165" s="319" t="s">
        <v>701</v>
      </c>
      <c r="K165" s="297"/>
    </row>
    <row r="166" ht="5.25" customHeight="1">
      <c r="B166" s="325"/>
      <c r="C166" s="322"/>
      <c r="D166" s="322"/>
      <c r="E166" s="322"/>
      <c r="F166" s="322"/>
      <c r="G166" s="323"/>
      <c r="H166" s="322"/>
      <c r="I166" s="322"/>
      <c r="J166" s="322"/>
      <c r="K166" s="346"/>
    </row>
    <row r="167" ht="15" customHeight="1">
      <c r="B167" s="325"/>
      <c r="C167" s="303" t="s">
        <v>705</v>
      </c>
      <c r="D167" s="303"/>
      <c r="E167" s="303"/>
      <c r="F167" s="324" t="s">
        <v>702</v>
      </c>
      <c r="G167" s="303"/>
      <c r="H167" s="303" t="s">
        <v>741</v>
      </c>
      <c r="I167" s="303" t="s">
        <v>704</v>
      </c>
      <c r="J167" s="303">
        <v>120</v>
      </c>
      <c r="K167" s="346"/>
    </row>
    <row r="168" ht="15" customHeight="1">
      <c r="B168" s="325"/>
      <c r="C168" s="303" t="s">
        <v>750</v>
      </c>
      <c r="D168" s="303"/>
      <c r="E168" s="303"/>
      <c r="F168" s="324" t="s">
        <v>702</v>
      </c>
      <c r="G168" s="303"/>
      <c r="H168" s="303" t="s">
        <v>751</v>
      </c>
      <c r="I168" s="303" t="s">
        <v>704</v>
      </c>
      <c r="J168" s="303" t="s">
        <v>752</v>
      </c>
      <c r="K168" s="346"/>
    </row>
    <row r="169" ht="15" customHeight="1">
      <c r="B169" s="325"/>
      <c r="C169" s="303" t="s">
        <v>92</v>
      </c>
      <c r="D169" s="303"/>
      <c r="E169" s="303"/>
      <c r="F169" s="324" t="s">
        <v>702</v>
      </c>
      <c r="G169" s="303"/>
      <c r="H169" s="303" t="s">
        <v>768</v>
      </c>
      <c r="I169" s="303" t="s">
        <v>704</v>
      </c>
      <c r="J169" s="303" t="s">
        <v>752</v>
      </c>
      <c r="K169" s="346"/>
    </row>
    <row r="170" ht="15" customHeight="1">
      <c r="B170" s="325"/>
      <c r="C170" s="303" t="s">
        <v>707</v>
      </c>
      <c r="D170" s="303"/>
      <c r="E170" s="303"/>
      <c r="F170" s="324" t="s">
        <v>708</v>
      </c>
      <c r="G170" s="303"/>
      <c r="H170" s="303" t="s">
        <v>768</v>
      </c>
      <c r="I170" s="303" t="s">
        <v>704</v>
      </c>
      <c r="J170" s="303">
        <v>50</v>
      </c>
      <c r="K170" s="346"/>
    </row>
    <row r="171" ht="15" customHeight="1">
      <c r="B171" s="325"/>
      <c r="C171" s="303" t="s">
        <v>710</v>
      </c>
      <c r="D171" s="303"/>
      <c r="E171" s="303"/>
      <c r="F171" s="324" t="s">
        <v>702</v>
      </c>
      <c r="G171" s="303"/>
      <c r="H171" s="303" t="s">
        <v>768</v>
      </c>
      <c r="I171" s="303" t="s">
        <v>712</v>
      </c>
      <c r="J171" s="303"/>
      <c r="K171" s="346"/>
    </row>
    <row r="172" ht="15" customHeight="1">
      <c r="B172" s="325"/>
      <c r="C172" s="303" t="s">
        <v>721</v>
      </c>
      <c r="D172" s="303"/>
      <c r="E172" s="303"/>
      <c r="F172" s="324" t="s">
        <v>708</v>
      </c>
      <c r="G172" s="303"/>
      <c r="H172" s="303" t="s">
        <v>768</v>
      </c>
      <c r="I172" s="303" t="s">
        <v>704</v>
      </c>
      <c r="J172" s="303">
        <v>50</v>
      </c>
      <c r="K172" s="346"/>
    </row>
    <row r="173" ht="15" customHeight="1">
      <c r="B173" s="325"/>
      <c r="C173" s="303" t="s">
        <v>729</v>
      </c>
      <c r="D173" s="303"/>
      <c r="E173" s="303"/>
      <c r="F173" s="324" t="s">
        <v>708</v>
      </c>
      <c r="G173" s="303"/>
      <c r="H173" s="303" t="s">
        <v>768</v>
      </c>
      <c r="I173" s="303" t="s">
        <v>704</v>
      </c>
      <c r="J173" s="303">
        <v>50</v>
      </c>
      <c r="K173" s="346"/>
    </row>
    <row r="174" ht="15" customHeight="1">
      <c r="B174" s="325"/>
      <c r="C174" s="303" t="s">
        <v>727</v>
      </c>
      <c r="D174" s="303"/>
      <c r="E174" s="303"/>
      <c r="F174" s="324" t="s">
        <v>708</v>
      </c>
      <c r="G174" s="303"/>
      <c r="H174" s="303" t="s">
        <v>768</v>
      </c>
      <c r="I174" s="303" t="s">
        <v>704</v>
      </c>
      <c r="J174" s="303">
        <v>50</v>
      </c>
      <c r="K174" s="346"/>
    </row>
    <row r="175" ht="15" customHeight="1">
      <c r="B175" s="325"/>
      <c r="C175" s="303" t="s">
        <v>129</v>
      </c>
      <c r="D175" s="303"/>
      <c r="E175" s="303"/>
      <c r="F175" s="324" t="s">
        <v>702</v>
      </c>
      <c r="G175" s="303"/>
      <c r="H175" s="303" t="s">
        <v>769</v>
      </c>
      <c r="I175" s="303" t="s">
        <v>770</v>
      </c>
      <c r="J175" s="303"/>
      <c r="K175" s="346"/>
    </row>
    <row r="176" ht="15" customHeight="1">
      <c r="B176" s="325"/>
      <c r="C176" s="303" t="s">
        <v>64</v>
      </c>
      <c r="D176" s="303"/>
      <c r="E176" s="303"/>
      <c r="F176" s="324" t="s">
        <v>702</v>
      </c>
      <c r="G176" s="303"/>
      <c r="H176" s="303" t="s">
        <v>771</v>
      </c>
      <c r="I176" s="303" t="s">
        <v>772</v>
      </c>
      <c r="J176" s="303">
        <v>1</v>
      </c>
      <c r="K176" s="346"/>
    </row>
    <row r="177" ht="15" customHeight="1">
      <c r="B177" s="325"/>
      <c r="C177" s="303" t="s">
        <v>60</v>
      </c>
      <c r="D177" s="303"/>
      <c r="E177" s="303"/>
      <c r="F177" s="324" t="s">
        <v>702</v>
      </c>
      <c r="G177" s="303"/>
      <c r="H177" s="303" t="s">
        <v>773</v>
      </c>
      <c r="I177" s="303" t="s">
        <v>704</v>
      </c>
      <c r="J177" s="303">
        <v>20</v>
      </c>
      <c r="K177" s="346"/>
    </row>
    <row r="178" ht="15" customHeight="1">
      <c r="B178" s="325"/>
      <c r="C178" s="303" t="s">
        <v>130</v>
      </c>
      <c r="D178" s="303"/>
      <c r="E178" s="303"/>
      <c r="F178" s="324" t="s">
        <v>702</v>
      </c>
      <c r="G178" s="303"/>
      <c r="H178" s="303" t="s">
        <v>774</v>
      </c>
      <c r="I178" s="303" t="s">
        <v>704</v>
      </c>
      <c r="J178" s="303">
        <v>255</v>
      </c>
      <c r="K178" s="346"/>
    </row>
    <row r="179" ht="15" customHeight="1">
      <c r="B179" s="325"/>
      <c r="C179" s="303" t="s">
        <v>131</v>
      </c>
      <c r="D179" s="303"/>
      <c r="E179" s="303"/>
      <c r="F179" s="324" t="s">
        <v>702</v>
      </c>
      <c r="G179" s="303"/>
      <c r="H179" s="303" t="s">
        <v>667</v>
      </c>
      <c r="I179" s="303" t="s">
        <v>704</v>
      </c>
      <c r="J179" s="303">
        <v>10</v>
      </c>
      <c r="K179" s="346"/>
    </row>
    <row r="180" ht="15" customHeight="1">
      <c r="B180" s="325"/>
      <c r="C180" s="303" t="s">
        <v>132</v>
      </c>
      <c r="D180" s="303"/>
      <c r="E180" s="303"/>
      <c r="F180" s="324" t="s">
        <v>702</v>
      </c>
      <c r="G180" s="303"/>
      <c r="H180" s="303" t="s">
        <v>775</v>
      </c>
      <c r="I180" s="303" t="s">
        <v>736</v>
      </c>
      <c r="J180" s="303"/>
      <c r="K180" s="346"/>
    </row>
    <row r="181" ht="15" customHeight="1">
      <c r="B181" s="325"/>
      <c r="C181" s="303" t="s">
        <v>776</v>
      </c>
      <c r="D181" s="303"/>
      <c r="E181" s="303"/>
      <c r="F181" s="324" t="s">
        <v>702</v>
      </c>
      <c r="G181" s="303"/>
      <c r="H181" s="303" t="s">
        <v>777</v>
      </c>
      <c r="I181" s="303" t="s">
        <v>736</v>
      </c>
      <c r="J181" s="303"/>
      <c r="K181" s="346"/>
    </row>
    <row r="182" ht="15" customHeight="1">
      <c r="B182" s="325"/>
      <c r="C182" s="303" t="s">
        <v>765</v>
      </c>
      <c r="D182" s="303"/>
      <c r="E182" s="303"/>
      <c r="F182" s="324" t="s">
        <v>702</v>
      </c>
      <c r="G182" s="303"/>
      <c r="H182" s="303" t="s">
        <v>778</v>
      </c>
      <c r="I182" s="303" t="s">
        <v>736</v>
      </c>
      <c r="J182" s="303"/>
      <c r="K182" s="346"/>
    </row>
    <row r="183" ht="15" customHeight="1">
      <c r="B183" s="325"/>
      <c r="C183" s="303" t="s">
        <v>134</v>
      </c>
      <c r="D183" s="303"/>
      <c r="E183" s="303"/>
      <c r="F183" s="324" t="s">
        <v>708</v>
      </c>
      <c r="G183" s="303"/>
      <c r="H183" s="303" t="s">
        <v>779</v>
      </c>
      <c r="I183" s="303" t="s">
        <v>704</v>
      </c>
      <c r="J183" s="303">
        <v>50</v>
      </c>
      <c r="K183" s="346"/>
    </row>
    <row r="184" ht="15" customHeight="1">
      <c r="B184" s="325"/>
      <c r="C184" s="303" t="s">
        <v>780</v>
      </c>
      <c r="D184" s="303"/>
      <c r="E184" s="303"/>
      <c r="F184" s="324" t="s">
        <v>708</v>
      </c>
      <c r="G184" s="303"/>
      <c r="H184" s="303" t="s">
        <v>781</v>
      </c>
      <c r="I184" s="303" t="s">
        <v>782</v>
      </c>
      <c r="J184" s="303"/>
      <c r="K184" s="346"/>
    </row>
    <row r="185" ht="15" customHeight="1">
      <c r="B185" s="325"/>
      <c r="C185" s="303" t="s">
        <v>783</v>
      </c>
      <c r="D185" s="303"/>
      <c r="E185" s="303"/>
      <c r="F185" s="324" t="s">
        <v>708</v>
      </c>
      <c r="G185" s="303"/>
      <c r="H185" s="303" t="s">
        <v>784</v>
      </c>
      <c r="I185" s="303" t="s">
        <v>782</v>
      </c>
      <c r="J185" s="303"/>
      <c r="K185" s="346"/>
    </row>
    <row r="186" ht="15" customHeight="1">
      <c r="B186" s="325"/>
      <c r="C186" s="303" t="s">
        <v>785</v>
      </c>
      <c r="D186" s="303"/>
      <c r="E186" s="303"/>
      <c r="F186" s="324" t="s">
        <v>708</v>
      </c>
      <c r="G186" s="303"/>
      <c r="H186" s="303" t="s">
        <v>786</v>
      </c>
      <c r="I186" s="303" t="s">
        <v>782</v>
      </c>
      <c r="J186" s="303"/>
      <c r="K186" s="346"/>
    </row>
    <row r="187" ht="15" customHeight="1">
      <c r="B187" s="325"/>
      <c r="C187" s="358" t="s">
        <v>787</v>
      </c>
      <c r="D187" s="303"/>
      <c r="E187" s="303"/>
      <c r="F187" s="324" t="s">
        <v>708</v>
      </c>
      <c r="G187" s="303"/>
      <c r="H187" s="303" t="s">
        <v>788</v>
      </c>
      <c r="I187" s="303" t="s">
        <v>789</v>
      </c>
      <c r="J187" s="359" t="s">
        <v>790</v>
      </c>
      <c r="K187" s="346"/>
    </row>
    <row r="188" ht="15" customHeight="1">
      <c r="B188" s="325"/>
      <c r="C188" s="309" t="s">
        <v>49</v>
      </c>
      <c r="D188" s="303"/>
      <c r="E188" s="303"/>
      <c r="F188" s="324" t="s">
        <v>702</v>
      </c>
      <c r="G188" s="303"/>
      <c r="H188" s="299" t="s">
        <v>791</v>
      </c>
      <c r="I188" s="303" t="s">
        <v>792</v>
      </c>
      <c r="J188" s="303"/>
      <c r="K188" s="346"/>
    </row>
    <row r="189" ht="15" customHeight="1">
      <c r="B189" s="325"/>
      <c r="C189" s="309" t="s">
        <v>793</v>
      </c>
      <c r="D189" s="303"/>
      <c r="E189" s="303"/>
      <c r="F189" s="324" t="s">
        <v>702</v>
      </c>
      <c r="G189" s="303"/>
      <c r="H189" s="303" t="s">
        <v>794</v>
      </c>
      <c r="I189" s="303" t="s">
        <v>736</v>
      </c>
      <c r="J189" s="303"/>
      <c r="K189" s="346"/>
    </row>
    <row r="190" ht="15" customHeight="1">
      <c r="B190" s="325"/>
      <c r="C190" s="309" t="s">
        <v>795</v>
      </c>
      <c r="D190" s="303"/>
      <c r="E190" s="303"/>
      <c r="F190" s="324" t="s">
        <v>702</v>
      </c>
      <c r="G190" s="303"/>
      <c r="H190" s="303" t="s">
        <v>796</v>
      </c>
      <c r="I190" s="303" t="s">
        <v>736</v>
      </c>
      <c r="J190" s="303"/>
      <c r="K190" s="346"/>
    </row>
    <row r="191" ht="15" customHeight="1">
      <c r="B191" s="325"/>
      <c r="C191" s="309" t="s">
        <v>797</v>
      </c>
      <c r="D191" s="303"/>
      <c r="E191" s="303"/>
      <c r="F191" s="324" t="s">
        <v>708</v>
      </c>
      <c r="G191" s="303"/>
      <c r="H191" s="303" t="s">
        <v>798</v>
      </c>
      <c r="I191" s="303" t="s">
        <v>736</v>
      </c>
      <c r="J191" s="303"/>
      <c r="K191" s="346"/>
    </row>
    <row r="192" ht="15" customHeight="1">
      <c r="B192" s="352"/>
      <c r="C192" s="360"/>
      <c r="D192" s="334"/>
      <c r="E192" s="334"/>
      <c r="F192" s="334"/>
      <c r="G192" s="334"/>
      <c r="H192" s="334"/>
      <c r="I192" s="334"/>
      <c r="J192" s="334"/>
      <c r="K192" s="353"/>
    </row>
    <row r="193" ht="18.75" customHeight="1">
      <c r="B193" s="299"/>
      <c r="C193" s="303"/>
      <c r="D193" s="303"/>
      <c r="E193" s="303"/>
      <c r="F193" s="324"/>
      <c r="G193" s="303"/>
      <c r="H193" s="303"/>
      <c r="I193" s="303"/>
      <c r="J193" s="303"/>
      <c r="K193" s="299"/>
    </row>
    <row r="194" ht="18.75" customHeight="1">
      <c r="B194" s="299"/>
      <c r="C194" s="303"/>
      <c r="D194" s="303"/>
      <c r="E194" s="303"/>
      <c r="F194" s="324"/>
      <c r="G194" s="303"/>
      <c r="H194" s="303"/>
      <c r="I194" s="303"/>
      <c r="J194" s="303"/>
      <c r="K194" s="299"/>
    </row>
    <row r="195" ht="18.75" customHeight="1">
      <c r="B195" s="310"/>
      <c r="C195" s="310"/>
      <c r="D195" s="310"/>
      <c r="E195" s="310"/>
      <c r="F195" s="310"/>
      <c r="G195" s="310"/>
      <c r="H195" s="310"/>
      <c r="I195" s="310"/>
      <c r="J195" s="310"/>
      <c r="K195" s="310"/>
    </row>
    <row r="196" ht="13.5">
      <c r="B196" s="289"/>
      <c r="C196" s="290"/>
      <c r="D196" s="290"/>
      <c r="E196" s="290"/>
      <c r="F196" s="290"/>
      <c r="G196" s="290"/>
      <c r="H196" s="290"/>
      <c r="I196" s="290"/>
      <c r="J196" s="290"/>
      <c r="K196" s="291"/>
    </row>
    <row r="197" ht="21">
      <c r="B197" s="292"/>
      <c r="C197" s="293" t="s">
        <v>799</v>
      </c>
      <c r="D197" s="293"/>
      <c r="E197" s="293"/>
      <c r="F197" s="293"/>
      <c r="G197" s="293"/>
      <c r="H197" s="293"/>
      <c r="I197" s="293"/>
      <c r="J197" s="293"/>
      <c r="K197" s="294"/>
    </row>
    <row r="198" ht="25.5" customHeight="1">
      <c r="B198" s="292"/>
      <c r="C198" s="361" t="s">
        <v>800</v>
      </c>
      <c r="D198" s="361"/>
      <c r="E198" s="361"/>
      <c r="F198" s="361" t="s">
        <v>801</v>
      </c>
      <c r="G198" s="362"/>
      <c r="H198" s="361" t="s">
        <v>802</v>
      </c>
      <c r="I198" s="361"/>
      <c r="J198" s="361"/>
      <c r="K198" s="294"/>
    </row>
    <row r="199" ht="5.25" customHeight="1">
      <c r="B199" s="325"/>
      <c r="C199" s="322"/>
      <c r="D199" s="322"/>
      <c r="E199" s="322"/>
      <c r="F199" s="322"/>
      <c r="G199" s="303"/>
      <c r="H199" s="322"/>
      <c r="I199" s="322"/>
      <c r="J199" s="322"/>
      <c r="K199" s="346"/>
    </row>
    <row r="200" ht="15" customHeight="1">
      <c r="B200" s="325"/>
      <c r="C200" s="303" t="s">
        <v>792</v>
      </c>
      <c r="D200" s="303"/>
      <c r="E200" s="303"/>
      <c r="F200" s="324" t="s">
        <v>50</v>
      </c>
      <c r="G200" s="303"/>
      <c r="H200" s="303" t="s">
        <v>803</v>
      </c>
      <c r="I200" s="303"/>
      <c r="J200" s="303"/>
      <c r="K200" s="346"/>
    </row>
    <row r="201" ht="15" customHeight="1">
      <c r="B201" s="325"/>
      <c r="C201" s="331"/>
      <c r="D201" s="303"/>
      <c r="E201" s="303"/>
      <c r="F201" s="324" t="s">
        <v>51</v>
      </c>
      <c r="G201" s="303"/>
      <c r="H201" s="303" t="s">
        <v>804</v>
      </c>
      <c r="I201" s="303"/>
      <c r="J201" s="303"/>
      <c r="K201" s="346"/>
    </row>
    <row r="202" ht="15" customHeight="1">
      <c r="B202" s="325"/>
      <c r="C202" s="331"/>
      <c r="D202" s="303"/>
      <c r="E202" s="303"/>
      <c r="F202" s="324" t="s">
        <v>54</v>
      </c>
      <c r="G202" s="303"/>
      <c r="H202" s="303" t="s">
        <v>805</v>
      </c>
      <c r="I202" s="303"/>
      <c r="J202" s="303"/>
      <c r="K202" s="346"/>
    </row>
    <row r="203" ht="15" customHeight="1">
      <c r="B203" s="325"/>
      <c r="C203" s="303"/>
      <c r="D203" s="303"/>
      <c r="E203" s="303"/>
      <c r="F203" s="324" t="s">
        <v>52</v>
      </c>
      <c r="G203" s="303"/>
      <c r="H203" s="303" t="s">
        <v>806</v>
      </c>
      <c r="I203" s="303"/>
      <c r="J203" s="303"/>
      <c r="K203" s="346"/>
    </row>
    <row r="204" ht="15" customHeight="1">
      <c r="B204" s="325"/>
      <c r="C204" s="303"/>
      <c r="D204" s="303"/>
      <c r="E204" s="303"/>
      <c r="F204" s="324" t="s">
        <v>53</v>
      </c>
      <c r="G204" s="303"/>
      <c r="H204" s="303" t="s">
        <v>807</v>
      </c>
      <c r="I204" s="303"/>
      <c r="J204" s="303"/>
      <c r="K204" s="346"/>
    </row>
    <row r="205" ht="15" customHeight="1">
      <c r="B205" s="325"/>
      <c r="C205" s="303"/>
      <c r="D205" s="303"/>
      <c r="E205" s="303"/>
      <c r="F205" s="324"/>
      <c r="G205" s="303"/>
      <c r="H205" s="303"/>
      <c r="I205" s="303"/>
      <c r="J205" s="303"/>
      <c r="K205" s="346"/>
    </row>
    <row r="206" ht="15" customHeight="1">
      <c r="B206" s="325"/>
      <c r="C206" s="303" t="s">
        <v>748</v>
      </c>
      <c r="D206" s="303"/>
      <c r="E206" s="303"/>
      <c r="F206" s="324" t="s">
        <v>86</v>
      </c>
      <c r="G206" s="303"/>
      <c r="H206" s="303" t="s">
        <v>808</v>
      </c>
      <c r="I206" s="303"/>
      <c r="J206" s="303"/>
      <c r="K206" s="346"/>
    </row>
    <row r="207" ht="15" customHeight="1">
      <c r="B207" s="325"/>
      <c r="C207" s="331"/>
      <c r="D207" s="303"/>
      <c r="E207" s="303"/>
      <c r="F207" s="324" t="s">
        <v>646</v>
      </c>
      <c r="G207" s="303"/>
      <c r="H207" s="303" t="s">
        <v>647</v>
      </c>
      <c r="I207" s="303"/>
      <c r="J207" s="303"/>
      <c r="K207" s="346"/>
    </row>
    <row r="208" ht="15" customHeight="1">
      <c r="B208" s="325"/>
      <c r="C208" s="303"/>
      <c r="D208" s="303"/>
      <c r="E208" s="303"/>
      <c r="F208" s="324" t="s">
        <v>644</v>
      </c>
      <c r="G208" s="303"/>
      <c r="H208" s="303" t="s">
        <v>809</v>
      </c>
      <c r="I208" s="303"/>
      <c r="J208" s="303"/>
      <c r="K208" s="346"/>
    </row>
    <row r="209" ht="15" customHeight="1">
      <c r="B209" s="363"/>
      <c r="C209" s="331"/>
      <c r="D209" s="331"/>
      <c r="E209" s="331"/>
      <c r="F209" s="324" t="s">
        <v>648</v>
      </c>
      <c r="G209" s="309"/>
      <c r="H209" s="350" t="s">
        <v>649</v>
      </c>
      <c r="I209" s="350"/>
      <c r="J209" s="350"/>
      <c r="K209" s="364"/>
    </row>
    <row r="210" ht="15" customHeight="1">
      <c r="B210" s="363"/>
      <c r="C210" s="331"/>
      <c r="D210" s="331"/>
      <c r="E210" s="331"/>
      <c r="F210" s="324" t="s">
        <v>650</v>
      </c>
      <c r="G210" s="309"/>
      <c r="H210" s="350" t="s">
        <v>810</v>
      </c>
      <c r="I210" s="350"/>
      <c r="J210" s="350"/>
      <c r="K210" s="364"/>
    </row>
    <row r="211" ht="15" customHeight="1">
      <c r="B211" s="363"/>
      <c r="C211" s="331"/>
      <c r="D211" s="331"/>
      <c r="E211" s="331"/>
      <c r="F211" s="365"/>
      <c r="G211" s="309"/>
      <c r="H211" s="366"/>
      <c r="I211" s="366"/>
      <c r="J211" s="366"/>
      <c r="K211" s="364"/>
    </row>
    <row r="212" ht="15" customHeight="1">
      <c r="B212" s="363"/>
      <c r="C212" s="303" t="s">
        <v>772</v>
      </c>
      <c r="D212" s="331"/>
      <c r="E212" s="331"/>
      <c r="F212" s="324">
        <v>1</v>
      </c>
      <c r="G212" s="309"/>
      <c r="H212" s="350" t="s">
        <v>811</v>
      </c>
      <c r="I212" s="350"/>
      <c r="J212" s="350"/>
      <c r="K212" s="364"/>
    </row>
    <row r="213" ht="15" customHeight="1">
      <c r="B213" s="363"/>
      <c r="C213" s="331"/>
      <c r="D213" s="331"/>
      <c r="E213" s="331"/>
      <c r="F213" s="324">
        <v>2</v>
      </c>
      <c r="G213" s="309"/>
      <c r="H213" s="350" t="s">
        <v>812</v>
      </c>
      <c r="I213" s="350"/>
      <c r="J213" s="350"/>
      <c r="K213" s="364"/>
    </row>
    <row r="214" ht="15" customHeight="1">
      <c r="B214" s="363"/>
      <c r="C214" s="331"/>
      <c r="D214" s="331"/>
      <c r="E214" s="331"/>
      <c r="F214" s="324">
        <v>3</v>
      </c>
      <c r="G214" s="309"/>
      <c r="H214" s="350" t="s">
        <v>813</v>
      </c>
      <c r="I214" s="350"/>
      <c r="J214" s="350"/>
      <c r="K214" s="364"/>
    </row>
    <row r="215" ht="15" customHeight="1">
      <c r="B215" s="363"/>
      <c r="C215" s="331"/>
      <c r="D215" s="331"/>
      <c r="E215" s="331"/>
      <c r="F215" s="324">
        <v>4</v>
      </c>
      <c r="G215" s="309"/>
      <c r="H215" s="350" t="s">
        <v>814</v>
      </c>
      <c r="I215" s="350"/>
      <c r="J215" s="350"/>
      <c r="K215" s="364"/>
    </row>
    <row r="216" ht="12.75" customHeight="1">
      <c r="B216" s="367"/>
      <c r="C216" s="368"/>
      <c r="D216" s="368"/>
      <c r="E216" s="368"/>
      <c r="F216" s="368"/>
      <c r="G216" s="368"/>
      <c r="H216" s="368"/>
      <c r="I216" s="368"/>
      <c r="J216" s="368"/>
      <c r="K216" s="369"/>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Patrik-PK\Patrik</dc:creator>
  <cp:lastModifiedBy>Patrik-PK\Patrik</cp:lastModifiedBy>
  <dcterms:created xsi:type="dcterms:W3CDTF">2019-10-21T11:07:23Z</dcterms:created>
  <dcterms:modified xsi:type="dcterms:W3CDTF">2019-10-21T11:07:30Z</dcterms:modified>
</cp:coreProperties>
</file>